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>
    <definedName name="_xlnm.Print_Area" localSheetId="0">'Hoja1'!$A$1:$W$311</definedName>
  </definedNames>
  <calcPr fullCalcOnLoad="1"/>
</workbook>
</file>

<file path=xl/sharedStrings.xml><?xml version="1.0" encoding="utf-8"?>
<sst xmlns="http://schemas.openxmlformats.org/spreadsheetml/2006/main" count="574" uniqueCount="555">
  <si>
    <t>Programa para Fomentar el Cultivo del Plátano</t>
  </si>
  <si>
    <t>Fomento de un programa productivo de frutales: Cítricos, lulo y tomate.</t>
  </si>
  <si>
    <t>Fomento del cultivo del aguacate en el Municipio.</t>
  </si>
  <si>
    <t>Programa de Fomento de Proyectos Productivos de Cafés Especiales y agricultura limpia.</t>
  </si>
  <si>
    <t>Implementación de Establecimientos Educativos con Vocación Agropecuaria.</t>
  </si>
  <si>
    <t>Fomento de un Programa de Seguridad Alimentaria</t>
  </si>
  <si>
    <t>Elaboración del Plan de Desarrollo Agrícola Municipal</t>
  </si>
  <si>
    <t>3.1.1.1</t>
  </si>
  <si>
    <t>3.1.1.2</t>
  </si>
  <si>
    <t>3.1.1.3</t>
  </si>
  <si>
    <t>3.1.1.4</t>
  </si>
  <si>
    <t>3.1.1.5</t>
  </si>
  <si>
    <t>3.1.1.6</t>
  </si>
  <si>
    <t>3.1.1.7</t>
  </si>
  <si>
    <t>3.1.1.8</t>
  </si>
  <si>
    <t>3.1.1.9</t>
  </si>
  <si>
    <t>3.1.1.10</t>
  </si>
  <si>
    <t>3.1.1.11</t>
  </si>
  <si>
    <t>3.1.1.12</t>
  </si>
  <si>
    <t>3.1.1.13</t>
  </si>
  <si>
    <t>3.1.1.14</t>
  </si>
  <si>
    <t>3.1.1.15</t>
  </si>
  <si>
    <t>3.1.1.16</t>
  </si>
  <si>
    <t>3.1.1.17</t>
  </si>
  <si>
    <t>3.1.1.18</t>
  </si>
  <si>
    <t>3.1.1.19</t>
  </si>
  <si>
    <t>3.1.1.20</t>
  </si>
  <si>
    <t>Implementar un Programa de Producción Agroindustrial en el Municipio.</t>
  </si>
  <si>
    <t>Diseñar y construir cuartos de batido y moldeo para el procesamiento de panela en el Municipio.</t>
  </si>
  <si>
    <t>Elaboración de Estudios y Diseños para la Construcción de la Planta Procesadora de Aguacate y de frutas.</t>
  </si>
  <si>
    <t>Implementación de Establecimientos Educativos con Vocación Agroindustrial</t>
  </si>
  <si>
    <t>Establecer un proyecto para la creación y apoyo de microempresas.</t>
  </si>
  <si>
    <t>Proyectos de capacitación a microempresarios en las diferentes áreas de producción.</t>
  </si>
  <si>
    <t>Fomento y Apoyo a nuevas estructuras organizativas de pequeños productores</t>
  </si>
  <si>
    <t>Fomento de Proyectos Productivos a Jóvenes Empresarios</t>
  </si>
  <si>
    <t>Elaborar Estudios, Diseño y Construcción de un Taller Artesanal</t>
  </si>
  <si>
    <t>Diseño y construcción de un Centro de Acopio para la comercialización de los productos agropecuarios.</t>
  </si>
  <si>
    <t>3.2.1</t>
  </si>
  <si>
    <t>3.2.1.1</t>
  </si>
  <si>
    <t>3.2.1.2</t>
  </si>
  <si>
    <t>3.2.1.3</t>
  </si>
  <si>
    <t>3.2.1.4</t>
  </si>
  <si>
    <t>3.2.1.5</t>
  </si>
  <si>
    <t>3.2.1.6</t>
  </si>
  <si>
    <t>3.2.1.7</t>
  </si>
  <si>
    <t>3.2.1.8</t>
  </si>
  <si>
    <t>3.2.1.9</t>
  </si>
  <si>
    <t>3.2.1.10</t>
  </si>
  <si>
    <t>3.3.1</t>
  </si>
  <si>
    <t>3.3.1.1</t>
  </si>
  <si>
    <t>Implementar nuevos paquetes tecnológicos para incrementar los rendimientos en el sector agropecuario.</t>
  </si>
  <si>
    <t>3.3.1.2</t>
  </si>
  <si>
    <t>3.3.1.3</t>
  </si>
  <si>
    <t>3.3.1.4</t>
  </si>
  <si>
    <t>3.4</t>
  </si>
  <si>
    <t>3.4.1</t>
  </si>
  <si>
    <t>3.4.1.1</t>
  </si>
  <si>
    <t>PROGRAMA: PRESERVACIÓN Y CONTROL AMBIENTAL</t>
  </si>
  <si>
    <t>SECTOR: PREVENCIÓN Y ATENCIÓN DE DESASTRES</t>
  </si>
  <si>
    <t>PROGRAMA: MITIGACIÓN DEL RIESGO</t>
  </si>
  <si>
    <t>Reforestación de Cuencas y Microcuencas Hidrográficas</t>
  </si>
  <si>
    <t>4.2</t>
  </si>
  <si>
    <t>4.2.2</t>
  </si>
  <si>
    <t>Programa de Reubicación de Viviendas Construidas en Zonas de Alto Riesgo.</t>
  </si>
  <si>
    <t xml:space="preserve">Fomento de programas de capacitación formal y no formal en prevención y atención de desastres. </t>
  </si>
  <si>
    <t>Dotar al Municipio de herramientas, equipos de comunicación y alarmas para atender casos de emergencia.</t>
  </si>
  <si>
    <t>Programa de Sensibilización y Manejo de Prácticas Agropecuarias para reducir los deslizamientos y mitigar el impacto de los vendavales.</t>
  </si>
  <si>
    <t>Fomento y atención a familias afectadas por fenómenos naturales y antrópicos</t>
  </si>
  <si>
    <t>4.1.1.1</t>
  </si>
  <si>
    <t>4.1.1.2</t>
  </si>
  <si>
    <t>4.1.1.3</t>
  </si>
  <si>
    <t>4.1.1.4</t>
  </si>
  <si>
    <t>4.1.1.5</t>
  </si>
  <si>
    <t>4.1.1.6</t>
  </si>
  <si>
    <t>4.1.1.7</t>
  </si>
  <si>
    <t>4.1.1.8</t>
  </si>
  <si>
    <t>4.1.1.9</t>
  </si>
  <si>
    <t>4.1.1.10</t>
  </si>
  <si>
    <t>4.1.1.11</t>
  </si>
  <si>
    <t>4.2.2.1</t>
  </si>
  <si>
    <t>4.2.2.2</t>
  </si>
  <si>
    <t>4.2.2.3</t>
  </si>
  <si>
    <t>4.2.2.4</t>
  </si>
  <si>
    <t>4.2.2.5</t>
  </si>
  <si>
    <t>4.2.2.6</t>
  </si>
  <si>
    <t>PROGRAMA: MEJORAMIENTO ADMINISTRATIVO Y FINANCIERO</t>
  </si>
  <si>
    <t>PROGRAMA: SEGURIDAD Y PROTECCIÓN CIUDADANA</t>
  </si>
  <si>
    <t>SECTOR: DESARROLLO COMUNITARIO</t>
  </si>
  <si>
    <t>PROGRAMA: FORTALECIMIENTO DE LA PARTICIPACIÓN COMUNITARIA</t>
  </si>
  <si>
    <t>SECTOR: ECONÓMICO</t>
  </si>
  <si>
    <t>PROGRAMA: INTERVENTORÍAS</t>
  </si>
  <si>
    <t>Capacitación y actualización en la parte Normativa y Legal a los Funcionarios de la Administración Municipal.</t>
  </si>
  <si>
    <t>Modernización y actualización de los equipos de la Administración Municipal</t>
  </si>
  <si>
    <t>Actualizar el Programa SISBEN III</t>
  </si>
  <si>
    <t>Actualización de la estratificación socioeconómica del Municipio.</t>
  </si>
  <si>
    <t>Organización del Archivo Municipal de acuerdo a la normatividad vigente.</t>
  </si>
  <si>
    <t>Actualización del Estatuto Tributario Municipal.</t>
  </si>
  <si>
    <t>Reglamentación del Estatuto Urbano del Municipio.</t>
  </si>
  <si>
    <t>Montaje y operación del Banco de Proyectos de Inversión Municipal</t>
  </si>
  <si>
    <t>Programa de Capacitación a Consejeros Territoriales de Planeación Municipal.</t>
  </si>
  <si>
    <t>Revisión y Ajustes al P.B.O.T. del Municipio</t>
  </si>
  <si>
    <t>Fomento de un Plan de Desarrollo Urbanístico en el Municipio.</t>
  </si>
  <si>
    <t>Adquisición de Software con los últimos avances tecnológicos.</t>
  </si>
  <si>
    <t>Formulación de Estrategias que motiven a la Comunidad para la recuperación de la cartera vencida</t>
  </si>
  <si>
    <t>Presentar proyecto de acuerdo de exoneración de impuestos de Industria y Comercio para nuevas empresas.</t>
  </si>
  <si>
    <t>Implementación del Modelo Estándar de Control Interno - MECI. y del Sistema de Calidad</t>
  </si>
  <si>
    <t>Ampliar la cobertura de los Centros de Conciliación Municipal</t>
  </si>
  <si>
    <t>Fortalecimiento, dotación y operación de las Comisarías de Familia.</t>
  </si>
  <si>
    <t>Fortalecimiento de Protección y Seguridad Ciudadana</t>
  </si>
  <si>
    <t>Apoyo en la gestión de los entes defensores de los Derechos Humanos.</t>
  </si>
  <si>
    <t>Realizar estudios y diseños para la construcción de la nueva Estación de Policía en el Municipio.</t>
  </si>
  <si>
    <t>Proyecto de Capacitación a lideres Comunitarios y la comunidad</t>
  </si>
  <si>
    <t>Realización de estudios y Diseños y Dotación de salones Comunales</t>
  </si>
  <si>
    <t>Apoyo a eventos sociales de los campesinos y a la acción comunal asociado con jornadas comunitarias.</t>
  </si>
  <si>
    <t>Apoyo a la creación de emisora comunitaria.</t>
  </si>
  <si>
    <t>Realizar la Interventoría a los Proyectos financiados con recursos de regalías</t>
  </si>
  <si>
    <t>Ejecutar los Costos de funcionamiento y de operación de los proyectos financiados por regalías.</t>
  </si>
  <si>
    <t>5.1.1.1</t>
  </si>
  <si>
    <t>5.1.1.2</t>
  </si>
  <si>
    <t>5.1.1.3</t>
  </si>
  <si>
    <t>5.1.1.4</t>
  </si>
  <si>
    <t>5.1.1.5</t>
  </si>
  <si>
    <t>5.1.1.6</t>
  </si>
  <si>
    <t>5.1.1.7</t>
  </si>
  <si>
    <t>5.1.1.8</t>
  </si>
  <si>
    <t>5.1.1.9</t>
  </si>
  <si>
    <t>5.1.1.10</t>
  </si>
  <si>
    <t>5.1.1.11</t>
  </si>
  <si>
    <t>5.1.1.12</t>
  </si>
  <si>
    <t>5.1.1.13</t>
  </si>
  <si>
    <t>5.1.1.14</t>
  </si>
  <si>
    <t>5.1.1.15</t>
  </si>
  <si>
    <t>5.1.1.16</t>
  </si>
  <si>
    <t>5.1.2</t>
  </si>
  <si>
    <t>5.1.2.1</t>
  </si>
  <si>
    <t>5.1.2.2</t>
  </si>
  <si>
    <t>5.1.2.3</t>
  </si>
  <si>
    <t>5.1.2.4</t>
  </si>
  <si>
    <t>5.1.2.5</t>
  </si>
  <si>
    <t>5.2</t>
  </si>
  <si>
    <t>5.2.1</t>
  </si>
  <si>
    <t>5.2.1.1</t>
  </si>
  <si>
    <t>5.2.1.2</t>
  </si>
  <si>
    <t>5.2.1.3</t>
  </si>
  <si>
    <t>5.2.1.4</t>
  </si>
  <si>
    <t>5.3</t>
  </si>
  <si>
    <t>5.3.1</t>
  </si>
  <si>
    <t>5.3.1.1</t>
  </si>
  <si>
    <t>5.3.1.2</t>
  </si>
  <si>
    <t>Valor Total</t>
  </si>
  <si>
    <t xml:space="preserve">FUENTES DE FINANCIACIÓN </t>
  </si>
  <si>
    <t>S.G.P</t>
  </si>
  <si>
    <t xml:space="preserve">OTROS </t>
  </si>
  <si>
    <t>R. PROPIOS</t>
  </si>
  <si>
    <t>1.1.1</t>
  </si>
  <si>
    <t xml:space="preserve">Area Estrategica/Sector/Subsector/Programa/Subprograma </t>
  </si>
  <si>
    <t>1.1.3</t>
  </si>
  <si>
    <t>1.1.3.1</t>
  </si>
  <si>
    <t>2.1.1</t>
  </si>
  <si>
    <t>2.2.2</t>
  </si>
  <si>
    <t>2.3.1</t>
  </si>
  <si>
    <t>Sector Desarrollo Institucional</t>
  </si>
  <si>
    <t>3.1.1</t>
  </si>
  <si>
    <t>4.1.1</t>
  </si>
  <si>
    <t>C. Plan Dllo.</t>
  </si>
  <si>
    <t>COFINANC.</t>
  </si>
  <si>
    <t xml:space="preserve"> </t>
  </si>
  <si>
    <t>TOTAL PLAN PLURIANUAL</t>
  </si>
  <si>
    <t>R. CRÉDITO</t>
  </si>
  <si>
    <t>TOTALES</t>
  </si>
  <si>
    <t>PLAN DE DESARROLLO</t>
  </si>
  <si>
    <t>MILES DE PESOS ($000)</t>
  </si>
  <si>
    <t>2008-2011</t>
  </si>
  <si>
    <t>AÑO 2008</t>
  </si>
  <si>
    <t>AÑO 2009</t>
  </si>
  <si>
    <t>AÑO 2010</t>
  </si>
  <si>
    <t>AÑO 2011</t>
  </si>
  <si>
    <t xml:space="preserve">FORTALECIMIENTO INSTITUCIONAL  </t>
  </si>
  <si>
    <t>5.1.1</t>
  </si>
  <si>
    <t>4.1</t>
  </si>
  <si>
    <t>5.1</t>
  </si>
  <si>
    <t>RIESGO AMBIENTAL</t>
  </si>
  <si>
    <t>Sector Medio Ambiente</t>
  </si>
  <si>
    <t>3.1</t>
  </si>
  <si>
    <t>Sector Agropecuario</t>
  </si>
  <si>
    <t>3.2</t>
  </si>
  <si>
    <t>3.3</t>
  </si>
  <si>
    <t>2.1</t>
  </si>
  <si>
    <t>2.2</t>
  </si>
  <si>
    <t>2.3</t>
  </si>
  <si>
    <t>2.4</t>
  </si>
  <si>
    <t>2.4.1</t>
  </si>
  <si>
    <t>2.5</t>
  </si>
  <si>
    <t>2.5.1</t>
  </si>
  <si>
    <t>1.1</t>
  </si>
  <si>
    <t>Sector Educacion</t>
  </si>
  <si>
    <t>1.2</t>
  </si>
  <si>
    <t>Sector Salud</t>
  </si>
  <si>
    <t>1.2.1</t>
  </si>
  <si>
    <t>1.2.1.1</t>
  </si>
  <si>
    <t>1.2.1.2</t>
  </si>
  <si>
    <t>1.2.1.3</t>
  </si>
  <si>
    <t>1.2.1.4</t>
  </si>
  <si>
    <t>1.2.1.5</t>
  </si>
  <si>
    <t>1.2.1.6</t>
  </si>
  <si>
    <t>TOTAL AÑO 2008</t>
  </si>
  <si>
    <t>TOTAL AÑO 2009</t>
  </si>
  <si>
    <t>TOTAL AÑO 2010</t>
  </si>
  <si>
    <t>TOTAL AÑO 2011</t>
  </si>
  <si>
    <t>1.1.3.2</t>
  </si>
  <si>
    <t>MUNICIPIO DE FRESNO</t>
  </si>
  <si>
    <t>EJE ESTRATEGICO SOCIAL</t>
  </si>
  <si>
    <t>Aumento de Cobertura</t>
  </si>
  <si>
    <t>Sostenibilidad</t>
  </si>
  <si>
    <t>1.2.2</t>
  </si>
  <si>
    <t>1.2.2.1</t>
  </si>
  <si>
    <t>1.1.1.1</t>
  </si>
  <si>
    <t>1.1.1.2</t>
  </si>
  <si>
    <t>1.1.2</t>
  </si>
  <si>
    <t>1.1.2.1</t>
  </si>
  <si>
    <t>1.1.2.2</t>
  </si>
  <si>
    <t>Implementación de la política de salud sexual y reproductiva.</t>
  </si>
  <si>
    <t>Fortalecimiento del plan Nacional de alimentación nutrición e implementación de la política Nacional de seguridad alimentaria y nutricional</t>
  </si>
  <si>
    <t>1.1.2.3</t>
  </si>
  <si>
    <t>Fomento de promoción y prevención de estilos de vida saludables para el control de enfermedades crónicas.</t>
  </si>
  <si>
    <t>1.1.2.4</t>
  </si>
  <si>
    <t>1.1.2.5</t>
  </si>
  <si>
    <t>1.1.2.6</t>
  </si>
  <si>
    <t>1.1.2.7</t>
  </si>
  <si>
    <t xml:space="preserve"> Reducción de enfermedades inmunoprovenibles, prevalentes de la infancia y morbilidad infantil</t>
  </si>
  <si>
    <t>Prevención y control de enfermedades transmitidas por vectores</t>
  </si>
  <si>
    <t>Inspección, vigilancia y control de zoonosis para una optima salud ambiental</t>
  </si>
  <si>
    <t>Creación de la unidad Municipal de vigilancia en salud publica</t>
  </si>
  <si>
    <t>1.1.2.8</t>
  </si>
  <si>
    <t>1.1.2.9</t>
  </si>
  <si>
    <t>1.1.2.10</t>
  </si>
  <si>
    <t xml:space="preserve"> Inventario y diagnostico de la discapacidad en el Municipio.</t>
  </si>
  <si>
    <t>1.1.2.11</t>
  </si>
  <si>
    <t>1.1.2.12</t>
  </si>
  <si>
    <t>Fortalecimiento de un programa en salud oral, "si quieres sonreír, cuida tus dientes y se feliz"</t>
  </si>
  <si>
    <t>Establecer y fomentar brigadas móviles de salud para aumentar la cobertura de programas de prevención en los sectores rurales</t>
  </si>
  <si>
    <t xml:space="preserve">Implementación de programas de atención en salud a indigentes </t>
  </si>
  <si>
    <t>Prestación del servicio de salud a la Población pobre - subsidio a la oferta primer nivel y no afiliada al sistema.</t>
  </si>
  <si>
    <t>Realizar estudios y diseños para la construcción del nuevo Hospital San Vicente de Paul para dar cumplimiento a la Ley 400/98 sismoresistencia.</t>
  </si>
  <si>
    <t>Capacitación a  docentes de las diferentes Instituciones Educativas</t>
  </si>
  <si>
    <t>Dotación de material  didáctico, textos, equipos y material de laboratorio a las instituciones educativas</t>
  </si>
  <si>
    <t>Fomento y Apoyo de convenios con instituciones que fortalezcan la educación formal y no formal.</t>
  </si>
  <si>
    <t>Mejorar la eficiencia educativa</t>
  </si>
  <si>
    <t>Ampliación y mantenimiento de la infraestructura física de las Instituciones educativas</t>
  </si>
  <si>
    <t>Reparación y dotación del mobiliario escolar de las Instituciones Educativas.</t>
  </si>
  <si>
    <t>Construcción de unidades sanitarias, graderías y Polideportivos en los establecimientos educativos</t>
  </si>
  <si>
    <t>Ampliación de subsidios de transporte a la comunidad estudianti</t>
  </si>
  <si>
    <t>Dotación de kits escolares a la comunidad estudiantil de estratos  1 y 2 del Sisben</t>
  </si>
  <si>
    <t xml:space="preserve">Incremento de los subsidios alimentarios de la población estudiantil </t>
  </si>
  <si>
    <t>Formulación de estudios y diseños para proyectos de Inversión Social.</t>
  </si>
  <si>
    <t>Incentivar a los padres de familia para que realicen una motivación a la comunidad estudiantil</t>
  </si>
  <si>
    <t>Diseño y construcción de una sala virtual municipal.</t>
  </si>
  <si>
    <t>Adquisición de computadores para las Instituciones Educativas del Sector Rural</t>
  </si>
  <si>
    <t>Mantenimiento de computadores de las Instituciones Educativas.</t>
  </si>
  <si>
    <t>Fomento y apoyo a proyectos escolares ambientales en las Instituciones Educativas.</t>
  </si>
  <si>
    <t>Implementar un proyecto educativo para la población con discapacidad física.</t>
  </si>
  <si>
    <t>1.2.1.7</t>
  </si>
  <si>
    <t>1.2.1.8</t>
  </si>
  <si>
    <t>1.2.1.9</t>
  </si>
  <si>
    <t>1.2.1.10</t>
  </si>
  <si>
    <t>1.2.1.11</t>
  </si>
  <si>
    <t>1.2.1.12</t>
  </si>
  <si>
    <t>1.2.1.13</t>
  </si>
  <si>
    <t>1.2.1.14</t>
  </si>
  <si>
    <t>1.2.1.15</t>
  </si>
  <si>
    <t>1.2.1.16</t>
  </si>
  <si>
    <t>1.2.1.17</t>
  </si>
  <si>
    <t xml:space="preserve">Implementación y  Fortalecimiento de la Secretaria de Educación </t>
  </si>
  <si>
    <t>Mantenimiento y actualización de la página Web del Municipio, "Fresno Virtual".</t>
  </si>
  <si>
    <t>1.2.2.2</t>
  </si>
  <si>
    <t>1.2.2.3</t>
  </si>
  <si>
    <t>Cumplir con los requisitos para acreditar la Certificación del Municipio.</t>
  </si>
  <si>
    <t>Sector Recreacion y Deportes</t>
  </si>
  <si>
    <t>PROGRAMA: MEJORAMIENTO DE ESCENARIOS DEPORTIVOS</t>
  </si>
  <si>
    <t>PROGRAMA: FOMENTO Y APOYO AL DEPORTE</t>
  </si>
  <si>
    <t>Mantenimiento y conservación de la infraestructura física de los polideportivos.</t>
  </si>
  <si>
    <t>Mantenimiento y adecuación del Parque Deportivo del Alto del Cielo.</t>
  </si>
  <si>
    <t>Realizar estudios, diseño y construcción del Coliseo Cubierto del Municipio.</t>
  </si>
  <si>
    <t>Realizar estudios, diseño y construcción del Parque Infantil del Municipio.</t>
  </si>
  <si>
    <t>Construcción de nuevos escenarios deportivos</t>
  </si>
  <si>
    <t>Adquisición y dotación de implementos a los escenarios deportivos.</t>
  </si>
  <si>
    <t>Mantenimiento de los parques existentes en el Municipio.</t>
  </si>
  <si>
    <t>1.3</t>
  </si>
  <si>
    <t>1.3.1</t>
  </si>
  <si>
    <t>1.3.1.1</t>
  </si>
  <si>
    <t>1.3.1.2</t>
  </si>
  <si>
    <t>1.3.1.3</t>
  </si>
  <si>
    <t>1.3.1.4</t>
  </si>
  <si>
    <t>1.3.1.5</t>
  </si>
  <si>
    <t>1.3.1.6</t>
  </si>
  <si>
    <t>1.3.1.7</t>
  </si>
  <si>
    <t>1.3.2</t>
  </si>
  <si>
    <t>1.3.2.1</t>
  </si>
  <si>
    <t>1.3.2.2</t>
  </si>
  <si>
    <t>1.3.2.3</t>
  </si>
  <si>
    <t>1.3.2.4</t>
  </si>
  <si>
    <t>1.3.2.5</t>
  </si>
  <si>
    <t>1.3.2.6</t>
  </si>
  <si>
    <t>Apoyo económico y logístico a las ligas y clubes deportivos.</t>
  </si>
  <si>
    <t>Fomento de un establecimiento educativo con vocación deportiva.</t>
  </si>
  <si>
    <t xml:space="preserve">Programar y realizar juegos intercolegiados y festivales lúdicos. </t>
  </si>
  <si>
    <t>Realización de los juegos Municipales y  Departamentales vigencia 2008 - 2011</t>
  </si>
  <si>
    <t>Realización de actividades para población vulnerable.</t>
  </si>
  <si>
    <t>Programa de Capacitación Deportiva a los monitores, Docentes y dirigentes Deportivos</t>
  </si>
  <si>
    <t>Sector: CULTURA</t>
  </si>
  <si>
    <t>PROGRAMA: FOMENTO Y APOYO A LA CULTURA</t>
  </si>
  <si>
    <t>MANTENIMIENTO DE LA INFRAESTRUCTURA CULTURAL</t>
  </si>
  <si>
    <t>Recuperación y Mejoramiento de los espacios destinados apoyar la cultura en el Municipio</t>
  </si>
  <si>
    <t>1.4</t>
  </si>
  <si>
    <t>1.4.1</t>
  </si>
  <si>
    <t>1.4.1.1</t>
  </si>
  <si>
    <t>1.4.2</t>
  </si>
  <si>
    <t>1.4.2.1</t>
  </si>
  <si>
    <t>Establecer un proyecto de recuperación de los espacios destinados a la cultura.</t>
  </si>
  <si>
    <t>Mantenimiento y ampliación de la Casa de la Cultura.</t>
  </si>
  <si>
    <t>Fomento y apoyo a grupos musicales y bandas del Municipio.</t>
  </si>
  <si>
    <t>Fomento y apoyo logístico para la realización de eventos culturales y sociales en el Municipio.</t>
  </si>
  <si>
    <t>Elaboración de estudios, diseños y construcción del Parque Temático de la Ciencia y Arte del Municipio.</t>
  </si>
  <si>
    <t>Elaboración de un inventario cultural en el Municipio.</t>
  </si>
  <si>
    <t>Formulación de proyectos de capacitación cultural.</t>
  </si>
  <si>
    <t>Establecer e implementar un programa para la preservación y conservación del patrimonio oral e intangible del Municipio.</t>
  </si>
  <si>
    <t>Dotación de Bibliotecas públicas  y Centros Educativos.</t>
  </si>
  <si>
    <t>Construcción y dotación de una biblioteca virtual.</t>
  </si>
  <si>
    <t>Creación y fortalecimiento de la Escuela Municipal de Danzas</t>
  </si>
  <si>
    <t>1.4.2.2</t>
  </si>
  <si>
    <t>1.4.2.3</t>
  </si>
  <si>
    <t>1.4.2.4</t>
  </si>
  <si>
    <t>1.4.2.5</t>
  </si>
  <si>
    <t>1.4.2.6</t>
  </si>
  <si>
    <t>1.4.2.7</t>
  </si>
  <si>
    <t>1.4.2.8</t>
  </si>
  <si>
    <t>1.4.2.9</t>
  </si>
  <si>
    <t>1.4.2.10</t>
  </si>
  <si>
    <t>1.4.2.11</t>
  </si>
  <si>
    <t>Sector: VIVIENDA</t>
  </si>
  <si>
    <t>PROGRAMA: PROMOVER Y APOYAR PROYECTOS DE VIVIENDA DE INTERÉS SOCIAL</t>
  </si>
  <si>
    <t>1.5</t>
  </si>
  <si>
    <t>1.5.1</t>
  </si>
  <si>
    <t>1.5.1.1</t>
  </si>
  <si>
    <t>1.5.1.2</t>
  </si>
  <si>
    <t>1.5.1.3</t>
  </si>
  <si>
    <t>1.5.1.4</t>
  </si>
  <si>
    <t>1.5.1.5</t>
  </si>
  <si>
    <t>1.5.1.6</t>
  </si>
  <si>
    <t>1.5.1.7</t>
  </si>
  <si>
    <t>Fomento de un proyecto de mejoramiento de vivienda.</t>
  </si>
  <si>
    <t>Reubicación de viviendas establecidas en zonas de alto riesgo</t>
  </si>
  <si>
    <t>Fomentar e incentivar la inversión en programas de urbanización de terrenos.</t>
  </si>
  <si>
    <t>Gestión de  subsidios de Vivienda de Interés Social.</t>
  </si>
  <si>
    <t>Desarrollar estudios de preinversión del sector de Vivienda de Interés Social.</t>
  </si>
  <si>
    <t>Sector: ATENCIÓN A GRUPOS VULNERABLES</t>
  </si>
  <si>
    <t>PROGRAMA: APOYO INTEGRAL A LA POBLACIÓN VULNERABLE</t>
  </si>
  <si>
    <t>PROGRAMA: EMPLEO</t>
  </si>
  <si>
    <t>1.6</t>
  </si>
  <si>
    <t>1.6.1</t>
  </si>
  <si>
    <t>1.6.1.1</t>
  </si>
  <si>
    <t>Fomento y apoyo a eventos sociales y recreativos de la Tercera Edad.</t>
  </si>
  <si>
    <t>Fomento de proyectos de Atención Básica a personas de la Tercera Edad por intermedio de Brigadas de Salud.</t>
  </si>
  <si>
    <t>Terminación del Hogar de Paso del Municipio.</t>
  </si>
  <si>
    <t>Fomento de proyectos de atención, promoción y prevención de desnutrición en la población infantil.</t>
  </si>
  <si>
    <t>Realizar estudios, diseños y construcción de Hogares Fami en el Municipio.</t>
  </si>
  <si>
    <t>Fomento y apoyo a la política de la Infancia y la Adolescencia.</t>
  </si>
  <si>
    <t>Fomento de proyectos productivos que involucren la participación de la población joven del Municipio.</t>
  </si>
  <si>
    <t>Fomento de proyectos de atención, promoción y prevención de desnutrición en madres gestantes.</t>
  </si>
  <si>
    <t xml:space="preserve">Fortalecer estructuras organizativas como asociaciones y cooperativas, para la ejecución de proyectos productivos por parte de Mujeres Cabeza de Familia. </t>
  </si>
  <si>
    <t>Cofinanciación y apoyo al Hogar del Anciano.</t>
  </si>
  <si>
    <t>Terminación de la Unidad de Atención Integral del Municipio.</t>
  </si>
  <si>
    <t>Fomento y apoyo alimentario a los desplazados del Municipio.</t>
  </si>
  <si>
    <t>Fomento de proyectos productivos para la comunidad desplazada del Municipio.</t>
  </si>
  <si>
    <t>Realizar el censo de población desplazada existente en el Municipio.</t>
  </si>
  <si>
    <t>Fomento de proyectos productivos en gastronomía típica para el aprovechamiento de la mano de obra de discapacitados en el Municipio.</t>
  </si>
  <si>
    <t>Realizar el censo de población discapacitada existente en el Municipio.</t>
  </si>
  <si>
    <t>Fomento de otras alternativas de producción a través de microempresas.</t>
  </si>
  <si>
    <t>Realizar el censo de población desempleada existente en el Municipio.</t>
  </si>
  <si>
    <t>1.6.1.2</t>
  </si>
  <si>
    <t>1.6.1.3</t>
  </si>
  <si>
    <t>1.6.1.4</t>
  </si>
  <si>
    <t>1.6.1.5</t>
  </si>
  <si>
    <t>1.6.1.6</t>
  </si>
  <si>
    <t>1.6.1.7</t>
  </si>
  <si>
    <t>1.6.1.8</t>
  </si>
  <si>
    <t>1.6.1.9</t>
  </si>
  <si>
    <t>1.6.1.10</t>
  </si>
  <si>
    <t>1.6.1.11</t>
  </si>
  <si>
    <t>1.6.1.12</t>
  </si>
  <si>
    <t>1.6.1.13</t>
  </si>
  <si>
    <t>1.6.1.14</t>
  </si>
  <si>
    <t>1.6.1.15</t>
  </si>
  <si>
    <t>1.6.1.16</t>
  </si>
  <si>
    <t>1.6.1.17</t>
  </si>
  <si>
    <t>1.6.2</t>
  </si>
  <si>
    <t>1.6.2.1</t>
  </si>
  <si>
    <t>1.6.2.2</t>
  </si>
  <si>
    <t>1.6.2.3</t>
  </si>
  <si>
    <t>1.6.2.4</t>
  </si>
  <si>
    <t>Capacitación y apoyo a las  estructuras organizativas como nuevas fuentes de empleo</t>
  </si>
  <si>
    <t>Fortalecer estructuras organizativas como asociaciones, cooperativas, para generar nuevas fuentes de empleo</t>
  </si>
  <si>
    <t>Programa: REGIMEN SUBSIDIADO</t>
  </si>
  <si>
    <t>Promoción del buen trato y prevención de la violencia intrafamiliar, maltrato infantil y el consumo de sustancias psicoactivas para mejorar la salud mental.</t>
  </si>
  <si>
    <t>Programa: SALUD PUBLICA</t>
  </si>
  <si>
    <t xml:space="preserve">Programa: PRESTACIÓN DE SERVICIOS A LA POBLACIÓN </t>
  </si>
  <si>
    <t>Programa: MEJORAMIENTO CALIDAD EDUCATIVA</t>
  </si>
  <si>
    <t>Programa: FORTALECIMIENTO INSTITUCIONAL</t>
  </si>
  <si>
    <t xml:space="preserve">EJE ESTRATEGICO INFRAESTRUCTURA </t>
  </si>
  <si>
    <t>SECTOR : AGUA POTABLE Y SANEAMIENTO BÁSICO</t>
  </si>
  <si>
    <t xml:space="preserve">PROGRAMA: MEJORAMIENTO DE LA INFRAESTRUCTURA </t>
  </si>
  <si>
    <t>Sector: MALLA VIAL</t>
  </si>
  <si>
    <t>Programa: MEJORAMIENTO DE LA RED VIAL</t>
  </si>
  <si>
    <t>Sector: Equipamiento Municipal</t>
  </si>
  <si>
    <t>PROGRAMA: CONSERVACIÓN DE LA INFRAESTRUCTURA</t>
  </si>
  <si>
    <t>Sector: ELECTRIFICACIÓN</t>
  </si>
  <si>
    <t>PROGRAMA:  MEJORAMIENTO DEL SERVICIO</t>
  </si>
  <si>
    <t>Sector: TELECOMUNICACIONES</t>
  </si>
  <si>
    <t>Sector: GAS NATURAL</t>
  </si>
  <si>
    <t>Sector: MEDIOS DE COMUNICACIÓN</t>
  </si>
  <si>
    <t>Fomentar el establecimiento de nuevas empresas para atender la demanda de la televisión en la región</t>
  </si>
  <si>
    <t>Establecer un programa de Masificación del Consumo de Gas Natural Domiciliario en el Municipio.</t>
  </si>
  <si>
    <t>Coordinar con las Empresas prestadoras del servicio telefónico el cobro de tarifas tal como lo establece la Ley.</t>
  </si>
  <si>
    <t>Cambio de luminarias de mercurio por sodio.</t>
  </si>
  <si>
    <t>Adquisición de contadores para el acceso de energía eléctrica de familias de escasos recursos económicos.</t>
  </si>
  <si>
    <t>Mantenimiento, Ampliación y Dotación  de las Redes Municipales y de Alumbrado Público</t>
  </si>
  <si>
    <t>Mantenimiento, Ampliación y Conservación de Redes Eléctricas de Alta y Media Tensión y Reposición de Transformadores en viviendas de Interés Social.</t>
  </si>
  <si>
    <t>Dar cumplimiento al Plan Gradual de INVIMA para la adecuación del Matadero Municipal.</t>
  </si>
  <si>
    <t>Mantenimiento y adecuación de la infraestructura física del Cementerio Municipal.</t>
  </si>
  <si>
    <t>Fumigación de la Plaza de Mercado</t>
  </si>
  <si>
    <t>Mantenimiento adecuado de las redes de conducción y suministro</t>
  </si>
  <si>
    <t>Optimización del acueducto del Municipio</t>
  </si>
  <si>
    <t>Elaboración del Catastro de Acueducto y Alcantarillado</t>
  </si>
  <si>
    <r>
      <t>Diseño y Construcción de tanques de almacenamiento con capacidad de 500 m</t>
    </r>
    <r>
      <rPr>
        <vertAlign val="superscript"/>
        <sz val="8"/>
        <rFont val="Arial"/>
        <family val="2"/>
      </rPr>
      <t xml:space="preserve">3 </t>
    </r>
  </si>
  <si>
    <t>Mantenimiento, ampliación y construcción de acueductos rurales</t>
  </si>
  <si>
    <t>Establecer la macromedición y optimizar la micromedición del agua potable.</t>
  </si>
  <si>
    <t>Programa de Capacitación relacionado con el manejo del recurso hídrico.</t>
  </si>
  <si>
    <t>Gestionar e implementar el Plan Maestro de Alcantarillado</t>
  </si>
  <si>
    <t>Diseño y construcción de pozos de inspección.</t>
  </si>
  <si>
    <t>Sensibilizar a la Comunidad, mediante charlas técnicas, sobre la importancia del Saneamiento Básico.</t>
  </si>
  <si>
    <t>Mantenimiento de la planta de tratamiento de aguas residuales</t>
  </si>
  <si>
    <t xml:space="preserve">Adquisición de equipos para la recolección de residuos sólidos </t>
  </si>
  <si>
    <t>Conformar estructuras organizativas en la Empresa de Servicios Públicos.</t>
  </si>
  <si>
    <t>2.1.1.1</t>
  </si>
  <si>
    <t>2.1.1.2</t>
  </si>
  <si>
    <t>2.1.1.3</t>
  </si>
  <si>
    <t>2.1.1.4</t>
  </si>
  <si>
    <t>2.1.1.5</t>
  </si>
  <si>
    <t>2.1.1.6</t>
  </si>
  <si>
    <t>2.1.1.7</t>
  </si>
  <si>
    <t>2.1.1.8</t>
  </si>
  <si>
    <t>2.1.1.9</t>
  </si>
  <si>
    <t>2.1.1.10</t>
  </si>
  <si>
    <t>2.1.1.11</t>
  </si>
  <si>
    <t>2.1.1.12</t>
  </si>
  <si>
    <t>2.1.1.13</t>
  </si>
  <si>
    <t>2.1.1.14</t>
  </si>
  <si>
    <t>2.1.1.15</t>
  </si>
  <si>
    <t>2.2.1</t>
  </si>
  <si>
    <t>2.2.1.1</t>
  </si>
  <si>
    <t>2.2.1.2</t>
  </si>
  <si>
    <t>2.2.1.3</t>
  </si>
  <si>
    <t>2.2.1.4</t>
  </si>
  <si>
    <t>2.2.1.5</t>
  </si>
  <si>
    <t>2.2.1.6</t>
  </si>
  <si>
    <t>2.2.1.7</t>
  </si>
  <si>
    <t>2.2.1.8</t>
  </si>
  <si>
    <t>2.2.1.9</t>
  </si>
  <si>
    <t>2.2.1.10</t>
  </si>
  <si>
    <t>2.2.1.11</t>
  </si>
  <si>
    <t>2.2.1.12</t>
  </si>
  <si>
    <t>Diseño, construcción y mantenimiento de la infraestructura física de la red vial.</t>
  </si>
  <si>
    <t>Diseño y construcción de trinchos, gaviones en concreto ciclópeo o concreto reforzado.</t>
  </si>
  <si>
    <t>Diseño y Construcción y/o reposición de puentes en concreto ciclópeo, box coulvert, alcantarillas y cunetas.</t>
  </si>
  <si>
    <t>Construcción de Alcantarillas, sumideros y pozos de inspección de aguas lluvias, en el área urbana del Municipio.</t>
  </si>
  <si>
    <t>Mantenimiento periódico y/o rutinario de la vías del Municipio.</t>
  </si>
  <si>
    <t>Reparación y construcción de losas de concreto, construcción de huellas, conformación, afirmado, bacheos, rocería y limpieza de cunetas, obras de arte, etc.</t>
  </si>
  <si>
    <t>Fomento de un programa de generación de empleo a través del mantenimiento de la malla vial del Municipio.</t>
  </si>
  <si>
    <t>Realizar estudios de preinversión para la ejecución de proyectos viales.</t>
  </si>
  <si>
    <t>Diseño y construcción del anillo vial.</t>
  </si>
  <si>
    <t>Diseño y Construcción del Terminal de Transportes</t>
  </si>
  <si>
    <t>Fortalecimiento de un programa de pavimentación de la malla vial urbana del Municipio.</t>
  </si>
  <si>
    <t>Adquisición de 1 Cargador, Motoniveladora y 2 Volquetas</t>
  </si>
  <si>
    <t>2.2.2.1</t>
  </si>
  <si>
    <t>2.2.2.2</t>
  </si>
  <si>
    <t>2.2.2.3</t>
  </si>
  <si>
    <t>2.2.2.4</t>
  </si>
  <si>
    <t>2.3.1.1</t>
  </si>
  <si>
    <t>Mantenimiento y conservación de la infraestructura física del Palacio Municipal.</t>
  </si>
  <si>
    <t>Realizar estudios y diseños para la construcción de la remodelación de la Alcaldía Municipal.</t>
  </si>
  <si>
    <t>Redistribución y aprovechamiento del espacio público</t>
  </si>
  <si>
    <t>Fomentar un programa de señalización de vías urbanas del Municipio.</t>
  </si>
  <si>
    <t>Diseño y Construcción de Reductores de Velocidad en las Vías del Municipio.</t>
  </si>
  <si>
    <t>Implementar Campañas de Educación Vial para Peatones y Conductores.</t>
  </si>
  <si>
    <t xml:space="preserve">Rediseño del Plan Vial del área urbana del Municipio. </t>
  </si>
  <si>
    <t>2.3.1.2</t>
  </si>
  <si>
    <t>2.3.1.3</t>
  </si>
  <si>
    <t>2.3.1.4</t>
  </si>
  <si>
    <t>2.3.1.5</t>
  </si>
  <si>
    <t>2.3.1.6</t>
  </si>
  <si>
    <t>2.4.1.1</t>
  </si>
  <si>
    <t>2.4.1.2</t>
  </si>
  <si>
    <t>2.4.1.3</t>
  </si>
  <si>
    <t>2.4.1.4</t>
  </si>
  <si>
    <t>2.5.1.1</t>
  </si>
  <si>
    <t>2.6</t>
  </si>
  <si>
    <t>2.6.1</t>
  </si>
  <si>
    <t>2.6.1.1</t>
  </si>
  <si>
    <t>2.7</t>
  </si>
  <si>
    <t>2.7.1</t>
  </si>
  <si>
    <t>2.7.1.1</t>
  </si>
  <si>
    <t xml:space="preserve">DESARROLLO ECONÓMICO </t>
  </si>
  <si>
    <t>PROGRAMA: ALTERNATIVAS DE PRODUCCIÓN</t>
  </si>
  <si>
    <t>SECTOR: AGROINDUSTRIA - MICROEMPRESA Y COMERCIALIZACIÓN</t>
  </si>
  <si>
    <t>PROGRAMA: PROMOCIÓN DEL DESARROLLO PRODUCTIVO</t>
  </si>
  <si>
    <t>SECTOR: TURISMO Y GASTRONOMÍA</t>
  </si>
  <si>
    <t>PROGRAMA: FORTALECIMIENTO Y APOYO DEL TURISMO</t>
  </si>
  <si>
    <t>31. Realizar un estudio para evaluar e identificar los potenciales turísticos del Municipio.</t>
  </si>
  <si>
    <t>32. Elaborar un Portafolio Turístico del Municipio.</t>
  </si>
  <si>
    <t>33. Realizar actividades de apoyo a eventos turísticos, culturales y sociales.</t>
  </si>
  <si>
    <t>34. Elaborar un portafolio de proyectos gastronómicos del Municipio.</t>
  </si>
  <si>
    <t>SECTOR: CIENCIA Y TECNOLOGÍA</t>
  </si>
  <si>
    <t>PROGRAMA: DESARROLLO TECNOLÓGICO</t>
  </si>
  <si>
    <t>Ampliar la cobertura de asistencia técnica para los pequeños productores del Municipio.</t>
  </si>
  <si>
    <t>Fomento de programas productivos en el renglón de piscicultura.</t>
  </si>
  <si>
    <t>Fomento de un programa de Apicultura en el Municipio.</t>
  </si>
  <si>
    <t>Fomento de un programa de repoblamiento bovino para pequeños ganaderos y mujer cabeza de familia.</t>
  </si>
  <si>
    <t>Fortalecimiento y ampliación de cobertura de inseminación artificial a los hatos de los pequeños productores ganaderos.</t>
  </si>
  <si>
    <t>Adquisición de equipos de inseminación artificial.</t>
  </si>
  <si>
    <t>Fomento de programas de especies menores.</t>
  </si>
  <si>
    <t>Fomento de proyectos productivos en porcinos a pequeños productores y a mujer cabeza de familia.</t>
  </si>
  <si>
    <t>Fomento de Programas para el Cultivo de Hortalizas: tomate, arveja y habichuela</t>
  </si>
  <si>
    <t>Programa de Fomento de Proyectos Productivos de Café tradicional</t>
  </si>
  <si>
    <t>Programa para Fomentar el Cultivo de la Caña Panelera.</t>
  </si>
  <si>
    <t>Programa para Fomentar Otras Alternativas de Producción como el cultivo de cacao.</t>
  </si>
  <si>
    <t>PLAN DEPARTAMENTAL DE AGUAS</t>
  </si>
  <si>
    <t xml:space="preserve">Protección y Ordenamiento de Cuencas Hidrograficas. </t>
  </si>
  <si>
    <t>Inclusión de obras y acciones sobre control y prevención de erosion y protección de causes, tales como: Trinchos, Gaviones, Box coulvert, Taludes y Empradización</t>
  </si>
  <si>
    <t>ECOSISTEMAS ESTRATEGICOS</t>
  </si>
  <si>
    <t>COFINANCIACION PROGRAMAS CON CORTOLIMA:PGAR, PAT, POMCAS Y P.O.T.</t>
  </si>
  <si>
    <t>MANEJO DE CONTAMINACIÓN DEL AIRE Y CONTROL POR CONTAMINACION POR RUIDO.</t>
  </si>
  <si>
    <t>IDENTIFICACION DE ZONAS DE ANENAZAS Y RIESGOS.</t>
  </si>
  <si>
    <t>PROGRAMA: MOBILIDAD Y TRANSPORTE MUNICIPAL</t>
  </si>
  <si>
    <t>Fomento de proyectos de Construcción de Vivienda de Interés Social.</t>
  </si>
  <si>
    <t xml:space="preserve">Control y vigilancia de los recursos naturales renobables y del ambiente; licencias permisos y concesiones. </t>
  </si>
  <si>
    <t xml:space="preserve">Renovación urbana y mejoramiento integral de barrios mediante proyectos de construcción y mejoramiento de viviendas </t>
  </si>
  <si>
    <t>ATENCION A LA POBLACIÓN DESPLAZADA:Fomento de Programas de Atención, Promoción y Prevención para los desplazados.</t>
  </si>
  <si>
    <t>MANEJO Y TRATAMIENTO DE AGUAS RESIDUALES:Plan de saneamiento y manejo de vertiientos, tasa retributiva por contaminación hidrica y Mantenimiento adecuado del sistema de alcantarillado y construcción de colectores y planta de tratamiento de aguas residuales.</t>
  </si>
  <si>
    <t>MANEJO Y DISPOSICIÓN DE RESIDUOS SOLIDOS: Elaboración de estudios, diseños y construcción de un relleno sanitario</t>
  </si>
  <si>
    <t>Fomento, Apoyo y Organización de nuevas estructuras organizativas, para Pequeños Productores y Titulación de Tierras.</t>
  </si>
  <si>
    <t>Destinación de recursos para adquisición de predios de importancia estrtegica para la producción de recursos hidricos.</t>
  </si>
  <si>
    <t xml:space="preserve">PLAN DE MANEJO DE ARBOLADO MUNICIPAL:Reforestación  y proyectos silvo-pastoriles. </t>
  </si>
  <si>
    <t>VIVIENDA SALUDABLE: Diseño y Construcción de Pozos Sépticos e Instalación de Unidades Sanitarias</t>
  </si>
  <si>
    <t>PRODUCCION MAS LIMPIA: Construcción de la Fosa para la Producción de Compost a partir de los Desechos del Café y Otros Productos.</t>
  </si>
  <si>
    <t>Protocolización de predios urbanos y rurales.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</si>
</sst>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</numFmts>
  <fonts count="44">
    <font>
      <sz val="10"/>
      <name val="Arial"/>
      <family val="0"/>
    </font>
    <font>
      <b/>
      <sz val="8"/>
      <name val="Geometr231 Hv BT"/>
      <family val="2"/>
    </font>
    <font>
      <sz val="8"/>
      <name val="Arial"/>
      <family val="0"/>
    </font>
    <font>
      <b/>
      <sz val="8"/>
      <name val="Arial"/>
      <family val="2"/>
    </font>
    <font>
      <b/>
      <sz val="6"/>
      <name val="Geometr231 Hv BT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name val="Geometr231 Hv BT"/>
      <family val="2"/>
    </font>
    <font>
      <sz val="6"/>
      <name val="Arial"/>
      <family val="2"/>
    </font>
    <font>
      <b/>
      <sz val="12"/>
      <name val="AvantGarde Bk BT"/>
      <family val="2"/>
    </font>
    <font>
      <sz val="12"/>
      <name val="AvantGarde Bk BT"/>
      <family val="2"/>
    </font>
    <font>
      <b/>
      <sz val="10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tted"/>
    </border>
    <border>
      <left style="double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dotted"/>
    </border>
    <border>
      <left style="double"/>
      <right style="thin"/>
      <top style="dotted"/>
      <bottom style="dotted"/>
    </border>
    <border>
      <left style="double"/>
      <right style="thin"/>
      <top style="dotted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dotted"/>
    </border>
    <border>
      <left style="double"/>
      <right style="thin"/>
      <top style="dotted"/>
      <bottom style="double"/>
    </border>
    <border>
      <left style="double"/>
      <right style="thin"/>
      <top>
        <color indexed="63"/>
      </top>
      <bottom style="medium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medium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3" fillId="14" borderId="0" applyNumberFormat="0" applyBorder="0" applyAlignment="0" applyProtection="0"/>
    <xf numFmtId="0" fontId="34" fillId="2" borderId="1" applyNumberFormat="0" applyAlignment="0" applyProtection="0"/>
    <xf numFmtId="0" fontId="35" fillId="15" borderId="2" applyNumberFormat="0" applyAlignment="0" applyProtection="0"/>
    <xf numFmtId="0" fontId="36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32" fillId="11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23" borderId="0" applyNumberFormat="0" applyBorder="0" applyAlignment="0" applyProtection="0"/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40" fillId="2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43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justify" vertical="top"/>
    </xf>
    <xf numFmtId="0" fontId="3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top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justify" vertical="top"/>
    </xf>
    <xf numFmtId="0" fontId="2" fillId="0" borderId="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25" borderId="16" xfId="0" applyFont="1" applyFill="1" applyBorder="1" applyAlignment="1">
      <alignment horizontal="left"/>
    </xf>
    <xf numFmtId="0" fontId="3" fillId="25" borderId="17" xfId="0" applyFont="1" applyFill="1" applyBorder="1" applyAlignment="1">
      <alignment horizontal="justify" vertical="top"/>
    </xf>
    <xf numFmtId="3" fontId="3" fillId="25" borderId="17" xfId="0" applyNumberFormat="1" applyFont="1" applyFill="1" applyBorder="1" applyAlignment="1">
      <alignment/>
    </xf>
    <xf numFmtId="0" fontId="2" fillId="25" borderId="0" xfId="0" applyFont="1" applyFill="1" applyAlignment="1">
      <alignment/>
    </xf>
    <xf numFmtId="0" fontId="3" fillId="25" borderId="11" xfId="0" applyFont="1" applyFill="1" applyBorder="1" applyAlignment="1">
      <alignment horizontal="left"/>
    </xf>
    <xf numFmtId="0" fontId="1" fillId="25" borderId="10" xfId="0" applyFont="1" applyFill="1" applyBorder="1" applyAlignment="1">
      <alignment horizontal="justify" vertical="top"/>
    </xf>
    <xf numFmtId="3" fontId="3" fillId="25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vertical="top"/>
    </xf>
    <xf numFmtId="3" fontId="3" fillId="0" borderId="10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justify" vertical="top"/>
    </xf>
    <xf numFmtId="3" fontId="3" fillId="0" borderId="17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3" fontId="3" fillId="0" borderId="19" xfId="0" applyNumberFormat="1" applyFont="1" applyFill="1" applyBorder="1" applyAlignment="1">
      <alignment/>
    </xf>
    <xf numFmtId="0" fontId="3" fillId="25" borderId="11" xfId="0" applyFont="1" applyFill="1" applyBorder="1" applyAlignment="1">
      <alignment horizontal="left"/>
    </xf>
    <xf numFmtId="3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26" borderId="11" xfId="0" applyFont="1" applyFill="1" applyBorder="1" applyAlignment="1">
      <alignment/>
    </xf>
    <xf numFmtId="0" fontId="3" fillId="26" borderId="10" xfId="0" applyFont="1" applyFill="1" applyBorder="1" applyAlignment="1">
      <alignment horizontal="justify" vertical="top"/>
    </xf>
    <xf numFmtId="3" fontId="3" fillId="26" borderId="10" xfId="0" applyNumberFormat="1" applyFont="1" applyFill="1" applyBorder="1" applyAlignment="1">
      <alignment/>
    </xf>
    <xf numFmtId="0" fontId="2" fillId="26" borderId="0" xfId="0" applyFont="1" applyFill="1" applyAlignment="1">
      <alignment/>
    </xf>
    <xf numFmtId="0" fontId="2" fillId="26" borderId="0" xfId="0" applyFont="1" applyFill="1" applyAlignment="1">
      <alignment/>
    </xf>
    <xf numFmtId="0" fontId="3" fillId="7" borderId="11" xfId="0" applyFont="1" applyFill="1" applyBorder="1" applyAlignment="1">
      <alignment/>
    </xf>
    <xf numFmtId="0" fontId="3" fillId="7" borderId="10" xfId="0" applyFont="1" applyFill="1" applyBorder="1" applyAlignment="1">
      <alignment horizontal="justify" vertical="top"/>
    </xf>
    <xf numFmtId="3" fontId="3" fillId="7" borderId="10" xfId="0" applyNumberFormat="1" applyFont="1" applyFill="1" applyBorder="1" applyAlignment="1">
      <alignment/>
    </xf>
    <xf numFmtId="0" fontId="2" fillId="7" borderId="0" xfId="0" applyFont="1" applyFill="1" applyAlignment="1">
      <alignment/>
    </xf>
    <xf numFmtId="0" fontId="12" fillId="26" borderId="31" xfId="0" applyFont="1" applyFill="1" applyBorder="1" applyAlignment="1">
      <alignment vertical="center" wrapText="1"/>
    </xf>
    <xf numFmtId="0" fontId="3" fillId="26" borderId="31" xfId="0" applyFont="1" applyFill="1" applyBorder="1" applyAlignment="1">
      <alignment vertical="center" wrapText="1"/>
    </xf>
    <xf numFmtId="0" fontId="3" fillId="26" borderId="32" xfId="0" applyFont="1" applyFill="1" applyBorder="1" applyAlignment="1">
      <alignment vertical="center" wrapText="1"/>
    </xf>
    <xf numFmtId="0" fontId="11" fillId="7" borderId="31" xfId="0" applyFont="1" applyFill="1" applyBorder="1" applyAlignment="1">
      <alignment vertical="center" wrapText="1"/>
    </xf>
    <xf numFmtId="0" fontId="3" fillId="7" borderId="21" xfId="0" applyFont="1" applyFill="1" applyBorder="1" applyAlignment="1">
      <alignment vertical="center" wrapText="1"/>
    </xf>
    <xf numFmtId="3" fontId="3" fillId="7" borderId="17" xfId="0" applyNumberFormat="1" applyFont="1" applyFill="1" applyBorder="1" applyAlignment="1">
      <alignment/>
    </xf>
    <xf numFmtId="0" fontId="3" fillId="26" borderId="25" xfId="0" applyFont="1" applyFill="1" applyBorder="1" applyAlignment="1">
      <alignment vertical="center" wrapText="1"/>
    </xf>
    <xf numFmtId="3" fontId="3" fillId="26" borderId="17" xfId="0" applyNumberFormat="1" applyFont="1" applyFill="1" applyBorder="1" applyAlignment="1">
      <alignment/>
    </xf>
    <xf numFmtId="0" fontId="3" fillId="26" borderId="33" xfId="0" applyFont="1" applyFill="1" applyBorder="1" applyAlignment="1">
      <alignment vertical="center" wrapText="1"/>
    </xf>
    <xf numFmtId="0" fontId="11" fillId="7" borderId="30" xfId="0" applyFont="1" applyFill="1" applyBorder="1" applyAlignment="1">
      <alignment vertical="center" wrapText="1"/>
    </xf>
    <xf numFmtId="0" fontId="3" fillId="7" borderId="11" xfId="0" applyFont="1" applyFill="1" applyBorder="1" applyAlignment="1">
      <alignment horizontal="left"/>
    </xf>
    <xf numFmtId="0" fontId="12" fillId="26" borderId="33" xfId="0" applyFont="1" applyFill="1" applyBorder="1" applyAlignment="1">
      <alignment vertical="center" wrapText="1"/>
    </xf>
    <xf numFmtId="0" fontId="3" fillId="26" borderId="34" xfId="0" applyFont="1" applyFill="1" applyBorder="1" applyAlignment="1">
      <alignment vertical="center" wrapText="1"/>
    </xf>
    <xf numFmtId="0" fontId="3" fillId="26" borderId="30" xfId="0" applyFont="1" applyFill="1" applyBorder="1" applyAlignment="1">
      <alignment vertical="center" wrapText="1"/>
    </xf>
    <xf numFmtId="0" fontId="3" fillId="7" borderId="11" xfId="0" applyFont="1" applyFill="1" applyBorder="1" applyAlignment="1">
      <alignment horizontal="left"/>
    </xf>
    <xf numFmtId="0" fontId="3" fillId="25" borderId="35" xfId="0" applyFont="1" applyFill="1" applyBorder="1" applyAlignment="1">
      <alignment/>
    </xf>
    <xf numFmtId="0" fontId="2" fillId="25" borderId="36" xfId="0" applyFont="1" applyFill="1" applyBorder="1" applyAlignment="1">
      <alignment horizontal="justify" vertical="top"/>
    </xf>
    <xf numFmtId="3" fontId="3" fillId="25" borderId="37" xfId="0" applyNumberFormat="1" applyFont="1" applyFill="1" applyBorder="1" applyAlignment="1">
      <alignment/>
    </xf>
    <xf numFmtId="3" fontId="3" fillId="25" borderId="35" xfId="0" applyNumberFormat="1" applyFont="1" applyFill="1" applyBorder="1" applyAlignment="1">
      <alignment/>
    </xf>
    <xf numFmtId="0" fontId="3" fillId="25" borderId="36" xfId="0" applyFont="1" applyFill="1" applyBorder="1" applyAlignment="1">
      <alignment/>
    </xf>
    <xf numFmtId="0" fontId="2" fillId="25" borderId="36" xfId="0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26" borderId="25" xfId="0" applyFont="1" applyFill="1" applyBorder="1" applyAlignment="1">
      <alignment vertical="center" wrapText="1"/>
    </xf>
    <xf numFmtId="3" fontId="2" fillId="26" borderId="17" xfId="0" applyNumberFormat="1" applyFont="1" applyFill="1" applyBorder="1" applyAlignment="1">
      <alignment/>
    </xf>
    <xf numFmtId="0" fontId="3" fillId="26" borderId="24" xfId="0" applyFont="1" applyFill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3" fillId="0" borderId="38" xfId="0" applyFont="1" applyBorder="1" applyAlignment="1">
      <alignment horizontal="center" vertical="top"/>
    </xf>
    <xf numFmtId="0" fontId="10" fillId="7" borderId="39" xfId="0" applyFont="1" applyFill="1" applyBorder="1" applyAlignment="1">
      <alignment horizontal="center"/>
    </xf>
    <xf numFmtId="0" fontId="10" fillId="7" borderId="40" xfId="0" applyFont="1" applyFill="1" applyBorder="1" applyAlignment="1">
      <alignment horizontal="center"/>
    </xf>
    <xf numFmtId="0" fontId="10" fillId="7" borderId="41" xfId="0" applyFont="1" applyFill="1" applyBorder="1" applyAlignment="1">
      <alignment horizontal="center"/>
    </xf>
    <xf numFmtId="0" fontId="9" fillId="7" borderId="42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7" borderId="43" xfId="0" applyFont="1" applyFill="1" applyBorder="1" applyAlignment="1">
      <alignment horizontal="center"/>
    </xf>
    <xf numFmtId="0" fontId="10" fillId="7" borderId="44" xfId="0" applyFont="1" applyFill="1" applyBorder="1" applyAlignment="1">
      <alignment horizontal="center"/>
    </xf>
    <xf numFmtId="0" fontId="10" fillId="7" borderId="45" xfId="0" applyFont="1" applyFill="1" applyBorder="1" applyAlignment="1">
      <alignment horizontal="center"/>
    </xf>
    <xf numFmtId="0" fontId="10" fillId="7" borderId="46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top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89"/>
  <sheetViews>
    <sheetView tabSelected="1" view="pageBreakPreview" zoomScaleSheetLayoutView="100" workbookViewId="0" topLeftCell="A1">
      <pane ySplit="8" topLeftCell="A9" activePane="bottomLeft" state="frozen"/>
      <selection pane="topLeft" activeCell="A1" sqref="A1"/>
      <selection pane="bottomLeft" activeCell="G16" sqref="G16"/>
    </sheetView>
  </sheetViews>
  <sheetFormatPr defaultColWidth="11.421875" defaultRowHeight="12.75"/>
  <cols>
    <col min="1" max="1" width="7.00390625" style="2" customWidth="1"/>
    <col min="2" max="2" width="22.421875" style="3" customWidth="1"/>
    <col min="3" max="3" width="8.57421875" style="1" customWidth="1"/>
    <col min="4" max="4" width="8.140625" style="1" customWidth="1"/>
    <col min="5" max="5" width="8.7109375" style="1" customWidth="1"/>
    <col min="6" max="6" width="8.28125" style="1" customWidth="1"/>
    <col min="7" max="7" width="9.28125" style="1" customWidth="1"/>
    <col min="8" max="8" width="8.8515625" style="1" customWidth="1"/>
    <col min="9" max="9" width="8.28125" style="1" customWidth="1"/>
    <col min="10" max="10" width="7.8515625" style="1" customWidth="1"/>
    <col min="11" max="11" width="7.421875" style="1" customWidth="1"/>
    <col min="12" max="13" width="8.421875" style="1" customWidth="1"/>
    <col min="14" max="14" width="9.140625" style="1" customWidth="1"/>
    <col min="15" max="15" width="8.140625" style="1" customWidth="1"/>
    <col min="16" max="16" width="7.8515625" style="1" customWidth="1"/>
    <col min="17" max="18" width="8.7109375" style="1" customWidth="1"/>
    <col min="19" max="19" width="8.421875" style="1" customWidth="1"/>
    <col min="20" max="20" width="7.7109375" style="1" customWidth="1"/>
    <col min="21" max="21" width="8.00390625" style="1" customWidth="1"/>
    <col min="22" max="22" width="8.140625" style="1" customWidth="1"/>
    <col min="23" max="23" width="7.7109375" style="1" customWidth="1"/>
    <col min="24" max="16384" width="11.421875" style="1" customWidth="1"/>
  </cols>
  <sheetData>
    <row r="1" spans="1:23" ht="15">
      <c r="A1" s="103" t="s">
        <v>170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5"/>
    </row>
    <row r="2" spans="1:23" ht="15.75">
      <c r="A2" s="106" t="s">
        <v>210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8"/>
    </row>
    <row r="3" spans="1:23" ht="15.75" thickBot="1">
      <c r="A3" s="109" t="s">
        <v>172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1"/>
    </row>
    <row r="4" ht="3.75" customHeight="1">
      <c r="A4" s="15"/>
    </row>
    <row r="5" spans="1:23" ht="12" customHeight="1">
      <c r="A5" s="102" t="s">
        <v>171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</row>
    <row r="6" spans="1:23" ht="9.75" customHeight="1">
      <c r="A6" s="112" t="s">
        <v>164</v>
      </c>
      <c r="B6" s="116" t="s">
        <v>155</v>
      </c>
      <c r="C6" s="117" t="s">
        <v>149</v>
      </c>
      <c r="D6" s="113" t="s">
        <v>150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4"/>
      <c r="W6" s="115"/>
    </row>
    <row r="7" spans="1:23" ht="9" customHeight="1">
      <c r="A7" s="112"/>
      <c r="B7" s="116"/>
      <c r="C7" s="118"/>
      <c r="D7" s="113" t="s">
        <v>173</v>
      </c>
      <c r="E7" s="113"/>
      <c r="F7" s="113"/>
      <c r="G7" s="113"/>
      <c r="H7" s="113"/>
      <c r="I7" s="113" t="s">
        <v>174</v>
      </c>
      <c r="J7" s="113"/>
      <c r="K7" s="113"/>
      <c r="L7" s="113"/>
      <c r="M7" s="113"/>
      <c r="N7" s="113" t="s">
        <v>175</v>
      </c>
      <c r="O7" s="113"/>
      <c r="P7" s="113"/>
      <c r="Q7" s="113"/>
      <c r="R7" s="113"/>
      <c r="S7" s="113" t="s">
        <v>176</v>
      </c>
      <c r="T7" s="113"/>
      <c r="U7" s="113"/>
      <c r="V7" s="114"/>
      <c r="W7" s="115"/>
    </row>
    <row r="8" spans="1:23" ht="21.75" customHeight="1">
      <c r="A8" s="112"/>
      <c r="B8" s="116"/>
      <c r="C8" s="119"/>
      <c r="D8" s="12" t="s">
        <v>153</v>
      </c>
      <c r="E8" s="12" t="s">
        <v>151</v>
      </c>
      <c r="F8" s="12" t="s">
        <v>165</v>
      </c>
      <c r="G8" s="12" t="s">
        <v>168</v>
      </c>
      <c r="H8" s="12" t="s">
        <v>152</v>
      </c>
      <c r="I8" s="12" t="s">
        <v>153</v>
      </c>
      <c r="J8" s="12" t="s">
        <v>151</v>
      </c>
      <c r="K8" s="12" t="s">
        <v>165</v>
      </c>
      <c r="L8" s="12" t="s">
        <v>168</v>
      </c>
      <c r="M8" s="12" t="s">
        <v>152</v>
      </c>
      <c r="N8" s="12" t="s">
        <v>153</v>
      </c>
      <c r="O8" s="12" t="s">
        <v>151</v>
      </c>
      <c r="P8" s="12" t="s">
        <v>165</v>
      </c>
      <c r="Q8" s="12" t="s">
        <v>168</v>
      </c>
      <c r="R8" s="12" t="s">
        <v>152</v>
      </c>
      <c r="S8" s="12" t="s">
        <v>153</v>
      </c>
      <c r="T8" s="12" t="s">
        <v>151</v>
      </c>
      <c r="U8" s="12" t="s">
        <v>165</v>
      </c>
      <c r="V8" s="12" t="s">
        <v>168</v>
      </c>
      <c r="W8" s="13" t="s">
        <v>152</v>
      </c>
    </row>
    <row r="9" spans="1:23" s="33" customFormat="1" ht="23.25" customHeight="1">
      <c r="A9" s="47">
        <v>1</v>
      </c>
      <c r="B9" s="35" t="s">
        <v>211</v>
      </c>
      <c r="C9" s="36">
        <f>SUM(D9:W9)</f>
        <v>32287080.121677995</v>
      </c>
      <c r="D9" s="36">
        <f>+D11+D32+D56+D73+D89+D99</f>
        <v>141900</v>
      </c>
      <c r="E9" s="36">
        <f>+E11+E32+E56+E73+E89+E99</f>
        <v>5164493</v>
      </c>
      <c r="F9" s="36">
        <f aca="true" t="shared" si="0" ref="E9:W9">+F11+F32+F56+F73+F89+F99</f>
        <v>150000</v>
      </c>
      <c r="G9" s="36">
        <f t="shared" si="0"/>
        <v>600000</v>
      </c>
      <c r="H9" s="36">
        <f t="shared" si="0"/>
        <v>1874406</v>
      </c>
      <c r="I9" s="36">
        <f t="shared" si="0"/>
        <v>148914</v>
      </c>
      <c r="J9" s="36">
        <f t="shared" si="0"/>
        <v>5446312.22</v>
      </c>
      <c r="K9" s="36">
        <f t="shared" si="0"/>
        <v>0</v>
      </c>
      <c r="L9" s="36">
        <f t="shared" si="0"/>
        <v>0</v>
      </c>
      <c r="M9" s="36">
        <f t="shared" si="0"/>
        <v>2057628</v>
      </c>
      <c r="N9" s="36">
        <f t="shared" si="0"/>
        <v>162447.6</v>
      </c>
      <c r="O9" s="36">
        <f t="shared" si="0"/>
        <v>5720458.3554</v>
      </c>
      <c r="P9" s="36">
        <f t="shared" si="0"/>
        <v>0</v>
      </c>
      <c r="Q9" s="36">
        <f t="shared" si="0"/>
        <v>0</v>
      </c>
      <c r="R9" s="36">
        <f t="shared" si="0"/>
        <v>2225952</v>
      </c>
      <c r="S9" s="36">
        <f t="shared" si="0"/>
        <v>172194.456</v>
      </c>
      <c r="T9" s="36">
        <f t="shared" si="0"/>
        <v>6093016.490278</v>
      </c>
      <c r="U9" s="36">
        <f t="shared" si="0"/>
        <v>0</v>
      </c>
      <c r="V9" s="36">
        <f t="shared" si="0"/>
        <v>0</v>
      </c>
      <c r="W9" s="36">
        <f t="shared" si="0"/>
        <v>2329358</v>
      </c>
    </row>
    <row r="10" spans="1:23" s="29" customFormat="1" ht="11.25">
      <c r="A10" s="28"/>
      <c r="B10" s="5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20"/>
    </row>
    <row r="11" spans="1:23" s="73" customFormat="1" ht="11.25">
      <c r="A11" s="70" t="s">
        <v>194</v>
      </c>
      <c r="B11" s="71" t="s">
        <v>197</v>
      </c>
      <c r="C11" s="72">
        <f>SUM(D11:W11)</f>
        <v>27853438.371191002</v>
      </c>
      <c r="D11" s="72">
        <f>+D12+D15+D28</f>
        <v>0</v>
      </c>
      <c r="E11" s="72">
        <f>+E12+E15+E28</f>
        <v>4443932</v>
      </c>
      <c r="F11" s="72">
        <f aca="true" t="shared" si="1" ref="E11:W11">+F12+F15+F28</f>
        <v>0</v>
      </c>
      <c r="G11" s="72">
        <f t="shared" si="1"/>
        <v>250000</v>
      </c>
      <c r="H11" s="72">
        <f t="shared" si="1"/>
        <v>1874406</v>
      </c>
      <c r="I11" s="72">
        <f t="shared" si="1"/>
        <v>0</v>
      </c>
      <c r="J11" s="72">
        <f t="shared" si="1"/>
        <v>4693118.59</v>
      </c>
      <c r="K11" s="72">
        <f t="shared" si="1"/>
        <v>0</v>
      </c>
      <c r="L11" s="72">
        <f t="shared" si="1"/>
        <v>0</v>
      </c>
      <c r="M11" s="72">
        <f t="shared" si="1"/>
        <v>2005615</v>
      </c>
      <c r="N11" s="72">
        <f t="shared" si="1"/>
        <v>0</v>
      </c>
      <c r="O11" s="72">
        <f t="shared" si="1"/>
        <v>4920714.5513</v>
      </c>
      <c r="P11" s="72">
        <f t="shared" si="1"/>
        <v>0</v>
      </c>
      <c r="Q11" s="72">
        <f t="shared" si="1"/>
        <v>0</v>
      </c>
      <c r="R11" s="72">
        <f t="shared" si="1"/>
        <v>2160952</v>
      </c>
      <c r="S11" s="72">
        <f t="shared" si="1"/>
        <v>0</v>
      </c>
      <c r="T11" s="72">
        <f t="shared" si="1"/>
        <v>5240561.229891</v>
      </c>
      <c r="U11" s="72">
        <f t="shared" si="1"/>
        <v>0</v>
      </c>
      <c r="V11" s="72">
        <f t="shared" si="1"/>
        <v>0</v>
      </c>
      <c r="W11" s="72">
        <f t="shared" si="1"/>
        <v>2264139</v>
      </c>
    </row>
    <row r="12" spans="1:23" s="69" customFormat="1" ht="22.5">
      <c r="A12" s="65" t="s">
        <v>154</v>
      </c>
      <c r="B12" s="66" t="s">
        <v>402</v>
      </c>
      <c r="C12" s="67">
        <f aca="true" t="shared" si="2" ref="C12:C30">SUM(D12:W12)</f>
        <v>24593404</v>
      </c>
      <c r="D12" s="67">
        <f>SUM(D13:D14)</f>
        <v>0</v>
      </c>
      <c r="E12" s="67">
        <f aca="true" t="shared" si="3" ref="E12:W12">SUM(E13:E14)</f>
        <v>3699646</v>
      </c>
      <c r="F12" s="67">
        <f t="shared" si="3"/>
        <v>0</v>
      </c>
      <c r="G12" s="67">
        <f t="shared" si="3"/>
        <v>0</v>
      </c>
      <c r="H12" s="67">
        <f t="shared" si="3"/>
        <v>1874406</v>
      </c>
      <c r="I12" s="67">
        <f t="shared" si="3"/>
        <v>0</v>
      </c>
      <c r="J12" s="67">
        <f t="shared" si="3"/>
        <v>3958621</v>
      </c>
      <c r="K12" s="67">
        <f t="shared" si="3"/>
        <v>0</v>
      </c>
      <c r="L12" s="67">
        <f t="shared" si="3"/>
        <v>0</v>
      </c>
      <c r="M12" s="67">
        <f t="shared" si="3"/>
        <v>2005615</v>
      </c>
      <c r="N12" s="67">
        <f t="shared" si="3"/>
        <v>0</v>
      </c>
      <c r="O12" s="67">
        <f t="shared" si="3"/>
        <v>4196138</v>
      </c>
      <c r="P12" s="67">
        <f t="shared" si="3"/>
        <v>0</v>
      </c>
      <c r="Q12" s="67">
        <f t="shared" si="3"/>
        <v>0</v>
      </c>
      <c r="R12" s="67">
        <f t="shared" si="3"/>
        <v>2125952</v>
      </c>
      <c r="S12" s="67">
        <f t="shared" si="3"/>
        <v>0</v>
      </c>
      <c r="T12" s="67">
        <f t="shared" si="3"/>
        <v>4468887</v>
      </c>
      <c r="U12" s="67">
        <f t="shared" si="3"/>
        <v>0</v>
      </c>
      <c r="V12" s="67">
        <f t="shared" si="3"/>
        <v>0</v>
      </c>
      <c r="W12" s="67">
        <f t="shared" si="3"/>
        <v>2264139</v>
      </c>
    </row>
    <row r="13" spans="1:23" s="29" customFormat="1" ht="11.25">
      <c r="A13" s="28" t="s">
        <v>216</v>
      </c>
      <c r="B13" s="5" t="s">
        <v>212</v>
      </c>
      <c r="C13" s="16">
        <f t="shared" si="2"/>
        <v>4000000</v>
      </c>
      <c r="D13" s="18">
        <v>0</v>
      </c>
      <c r="E13" s="18">
        <v>1000000</v>
      </c>
      <c r="F13" s="18">
        <v>0</v>
      </c>
      <c r="G13" s="18">
        <v>0</v>
      </c>
      <c r="H13" s="18">
        <v>0</v>
      </c>
      <c r="I13" s="18">
        <f>+D13*1.06</f>
        <v>0</v>
      </c>
      <c r="J13" s="18">
        <v>1000000</v>
      </c>
      <c r="K13" s="18">
        <v>0</v>
      </c>
      <c r="L13" s="18">
        <v>0</v>
      </c>
      <c r="M13" s="18">
        <v>0</v>
      </c>
      <c r="N13" s="18">
        <v>0</v>
      </c>
      <c r="O13" s="18">
        <v>1000000</v>
      </c>
      <c r="P13" s="18">
        <v>0</v>
      </c>
      <c r="Q13" s="18">
        <v>0</v>
      </c>
      <c r="R13" s="18">
        <v>0</v>
      </c>
      <c r="S13" s="18">
        <v>0</v>
      </c>
      <c r="T13" s="18">
        <v>1000000</v>
      </c>
      <c r="U13" s="18">
        <v>0</v>
      </c>
      <c r="V13" s="18">
        <v>0</v>
      </c>
      <c r="W13" s="20">
        <v>0</v>
      </c>
    </row>
    <row r="14" spans="1:23" s="29" customFormat="1" ht="11.25">
      <c r="A14" s="28" t="s">
        <v>217</v>
      </c>
      <c r="B14" s="5" t="s">
        <v>213</v>
      </c>
      <c r="C14" s="16">
        <f t="shared" si="2"/>
        <v>20593404</v>
      </c>
      <c r="D14" s="18">
        <v>0</v>
      </c>
      <c r="E14" s="18">
        <v>2699646</v>
      </c>
      <c r="F14" s="18">
        <v>0</v>
      </c>
      <c r="G14" s="18">
        <v>0</v>
      </c>
      <c r="H14" s="18">
        <f>1729668+144738</f>
        <v>1874406</v>
      </c>
      <c r="I14" s="18">
        <f>+D14*1.06</f>
        <v>0</v>
      </c>
      <c r="J14" s="18">
        <v>2958621</v>
      </c>
      <c r="K14" s="18">
        <v>0</v>
      </c>
      <c r="L14" s="18">
        <v>0</v>
      </c>
      <c r="M14" s="18">
        <f>1850745+154870</f>
        <v>2005615</v>
      </c>
      <c r="N14" s="18">
        <v>0</v>
      </c>
      <c r="O14" s="18">
        <v>3196138</v>
      </c>
      <c r="P14" s="18">
        <v>0</v>
      </c>
      <c r="Q14" s="18">
        <v>0</v>
      </c>
      <c r="R14" s="18">
        <f>1961790+164162</f>
        <v>2125952</v>
      </c>
      <c r="S14" s="18">
        <v>0</v>
      </c>
      <c r="T14" s="18">
        <v>3468887</v>
      </c>
      <c r="U14" s="18">
        <v>0</v>
      </c>
      <c r="V14" s="18">
        <v>0</v>
      </c>
      <c r="W14" s="18">
        <f>2089306+174833</f>
        <v>2264139</v>
      </c>
    </row>
    <row r="15" spans="1:23" s="68" customFormat="1" ht="26.25" customHeight="1">
      <c r="A15" s="65" t="s">
        <v>218</v>
      </c>
      <c r="B15" s="66" t="s">
        <v>404</v>
      </c>
      <c r="C15" s="67">
        <f t="shared" si="2"/>
        <v>1041566.3711910001</v>
      </c>
      <c r="D15" s="67">
        <f>SUM(D16:D27)</f>
        <v>0</v>
      </c>
      <c r="E15" s="67">
        <f aca="true" t="shared" si="4" ref="E15:W15">SUM(E16:E27)</f>
        <v>228137</v>
      </c>
      <c r="F15" s="67">
        <f t="shared" si="4"/>
        <v>0</v>
      </c>
      <c r="G15" s="67">
        <f t="shared" si="4"/>
        <v>0</v>
      </c>
      <c r="H15" s="67">
        <f t="shared" si="4"/>
        <v>0</v>
      </c>
      <c r="I15" s="67">
        <f t="shared" si="4"/>
        <v>0</v>
      </c>
      <c r="J15" s="67">
        <f t="shared" si="4"/>
        <v>244105.59</v>
      </c>
      <c r="K15" s="67">
        <f t="shared" si="4"/>
        <v>0</v>
      </c>
      <c r="L15" s="67">
        <f t="shared" si="4"/>
        <v>0</v>
      </c>
      <c r="M15" s="67">
        <f t="shared" si="4"/>
        <v>0</v>
      </c>
      <c r="N15" s="67">
        <f t="shared" si="4"/>
        <v>0</v>
      </c>
      <c r="O15" s="67">
        <f t="shared" si="4"/>
        <v>258752.5513</v>
      </c>
      <c r="P15" s="67">
        <f t="shared" si="4"/>
        <v>0</v>
      </c>
      <c r="Q15" s="67">
        <f t="shared" si="4"/>
        <v>0</v>
      </c>
      <c r="R15" s="67">
        <f t="shared" si="4"/>
        <v>35000</v>
      </c>
      <c r="S15" s="67">
        <f t="shared" si="4"/>
        <v>0</v>
      </c>
      <c r="T15" s="67">
        <f t="shared" si="4"/>
        <v>275571.2298910001</v>
      </c>
      <c r="U15" s="67">
        <f t="shared" si="4"/>
        <v>0</v>
      </c>
      <c r="V15" s="67">
        <f t="shared" si="4"/>
        <v>0</v>
      </c>
      <c r="W15" s="67">
        <f t="shared" si="4"/>
        <v>0</v>
      </c>
    </row>
    <row r="16" spans="1:23" s="29" customFormat="1" ht="67.5">
      <c r="A16" s="28" t="s">
        <v>219</v>
      </c>
      <c r="B16" s="5" t="s">
        <v>403</v>
      </c>
      <c r="C16" s="16">
        <f t="shared" si="2"/>
        <v>153955</v>
      </c>
      <c r="D16" s="18">
        <v>0</v>
      </c>
      <c r="E16" s="18">
        <v>35000</v>
      </c>
      <c r="F16" s="18">
        <v>0</v>
      </c>
      <c r="G16" s="18">
        <v>0</v>
      </c>
      <c r="H16" s="18">
        <v>0</v>
      </c>
      <c r="I16" s="18">
        <f aca="true" t="shared" si="5" ref="I16:I27">+D16*1.06</f>
        <v>0</v>
      </c>
      <c r="J16" s="18">
        <v>37449</v>
      </c>
      <c r="K16" s="18">
        <v>0</v>
      </c>
      <c r="L16" s="18">
        <v>0</v>
      </c>
      <c r="M16" s="18">
        <v>0</v>
      </c>
      <c r="N16" s="18">
        <v>0</v>
      </c>
      <c r="O16" s="18">
        <v>40000</v>
      </c>
      <c r="P16" s="18">
        <v>0</v>
      </c>
      <c r="Q16" s="18">
        <v>0</v>
      </c>
      <c r="R16" s="18">
        <v>0</v>
      </c>
      <c r="S16" s="18">
        <f aca="true" t="shared" si="6" ref="S16:S27">+N16*1.06</f>
        <v>0</v>
      </c>
      <c r="T16" s="18">
        <v>41506</v>
      </c>
      <c r="U16" s="18">
        <v>0</v>
      </c>
      <c r="V16" s="18">
        <v>0</v>
      </c>
      <c r="W16" s="18">
        <v>0</v>
      </c>
    </row>
    <row r="17" spans="1:23" s="29" customFormat="1" ht="33.75">
      <c r="A17" s="28" t="s">
        <v>220</v>
      </c>
      <c r="B17" s="5" t="s">
        <v>221</v>
      </c>
      <c r="C17" s="16">
        <f t="shared" si="2"/>
        <v>83892.96</v>
      </c>
      <c r="D17" s="18">
        <v>0</v>
      </c>
      <c r="E17" s="18">
        <v>20000</v>
      </c>
      <c r="F17" s="18">
        <v>0</v>
      </c>
      <c r="G17" s="18">
        <v>0</v>
      </c>
      <c r="H17" s="18">
        <v>0</v>
      </c>
      <c r="I17" s="18">
        <f t="shared" si="5"/>
        <v>0</v>
      </c>
      <c r="J17" s="18">
        <f aca="true" t="shared" si="7" ref="J17:J26">+E17*1.07</f>
        <v>21400</v>
      </c>
      <c r="K17" s="18">
        <v>0</v>
      </c>
      <c r="L17" s="18">
        <v>0</v>
      </c>
      <c r="M17" s="18">
        <v>0</v>
      </c>
      <c r="N17" s="18">
        <v>0</v>
      </c>
      <c r="O17" s="18">
        <v>20528</v>
      </c>
      <c r="P17" s="18">
        <v>0</v>
      </c>
      <c r="Q17" s="18">
        <v>0</v>
      </c>
      <c r="R17" s="18">
        <v>0</v>
      </c>
      <c r="S17" s="18">
        <f t="shared" si="6"/>
        <v>0</v>
      </c>
      <c r="T17" s="18">
        <f>+O17*1.07</f>
        <v>21964.960000000003</v>
      </c>
      <c r="U17" s="18">
        <v>0</v>
      </c>
      <c r="V17" s="18">
        <v>0</v>
      </c>
      <c r="W17" s="18">
        <v>0</v>
      </c>
    </row>
    <row r="18" spans="1:23" s="29" customFormat="1" ht="67.5">
      <c r="A18" s="28" t="s">
        <v>223</v>
      </c>
      <c r="B18" s="5" t="s">
        <v>222</v>
      </c>
      <c r="C18" s="16">
        <f t="shared" si="2"/>
        <v>133198.29</v>
      </c>
      <c r="D18" s="18">
        <v>0</v>
      </c>
      <c r="E18" s="18">
        <v>30000</v>
      </c>
      <c r="F18" s="18">
        <v>0</v>
      </c>
      <c r="G18" s="18">
        <v>0</v>
      </c>
      <c r="H18" s="18">
        <v>0</v>
      </c>
      <c r="I18" s="18">
        <f t="shared" si="5"/>
        <v>0</v>
      </c>
      <c r="J18" s="18">
        <f t="shared" si="7"/>
        <v>32100.000000000004</v>
      </c>
      <c r="K18" s="18">
        <v>0</v>
      </c>
      <c r="L18" s="18">
        <v>0</v>
      </c>
      <c r="M18" s="18">
        <v>0</v>
      </c>
      <c r="N18" s="18">
        <v>0</v>
      </c>
      <c r="O18" s="18">
        <f aca="true" t="shared" si="8" ref="O18:O26">+J18*1.07</f>
        <v>34347.00000000001</v>
      </c>
      <c r="P18" s="18">
        <v>0</v>
      </c>
      <c r="Q18" s="18">
        <v>0</v>
      </c>
      <c r="R18" s="18">
        <v>0</v>
      </c>
      <c r="S18" s="18">
        <f t="shared" si="6"/>
        <v>0</v>
      </c>
      <c r="T18" s="18">
        <f>+O18*1.07</f>
        <v>36751.29000000001</v>
      </c>
      <c r="U18" s="18">
        <v>0</v>
      </c>
      <c r="V18" s="18">
        <v>0</v>
      </c>
      <c r="W18" s="18">
        <v>0</v>
      </c>
    </row>
    <row r="19" spans="1:23" s="29" customFormat="1" ht="45">
      <c r="A19" s="28" t="s">
        <v>225</v>
      </c>
      <c r="B19" s="5" t="s">
        <v>224</v>
      </c>
      <c r="C19" s="16">
        <f t="shared" si="2"/>
        <v>88798.86</v>
      </c>
      <c r="D19" s="18">
        <v>0</v>
      </c>
      <c r="E19" s="18">
        <v>20000</v>
      </c>
      <c r="F19" s="18">
        <v>0</v>
      </c>
      <c r="G19" s="18">
        <v>0</v>
      </c>
      <c r="H19" s="18">
        <v>0</v>
      </c>
      <c r="I19" s="18">
        <f t="shared" si="5"/>
        <v>0</v>
      </c>
      <c r="J19" s="18">
        <f t="shared" si="7"/>
        <v>21400</v>
      </c>
      <c r="K19" s="18">
        <v>0</v>
      </c>
      <c r="L19" s="18">
        <v>0</v>
      </c>
      <c r="M19" s="18">
        <v>0</v>
      </c>
      <c r="N19" s="18">
        <v>0</v>
      </c>
      <c r="O19" s="18">
        <f t="shared" si="8"/>
        <v>22898</v>
      </c>
      <c r="P19" s="18">
        <v>0</v>
      </c>
      <c r="Q19" s="18">
        <v>0</v>
      </c>
      <c r="R19" s="18">
        <v>0</v>
      </c>
      <c r="S19" s="18">
        <f t="shared" si="6"/>
        <v>0</v>
      </c>
      <c r="T19" s="18">
        <f aca="true" t="shared" si="9" ref="T19:T27">+O19*1.07</f>
        <v>24500.86</v>
      </c>
      <c r="U19" s="18">
        <v>0</v>
      </c>
      <c r="V19" s="18">
        <v>0</v>
      </c>
      <c r="W19" s="18">
        <v>0</v>
      </c>
    </row>
    <row r="20" spans="1:23" s="29" customFormat="1" ht="45">
      <c r="A20" s="28" t="s">
        <v>226</v>
      </c>
      <c r="B20" s="5" t="s">
        <v>229</v>
      </c>
      <c r="C20" s="16">
        <f t="shared" si="2"/>
        <v>88798.86</v>
      </c>
      <c r="D20" s="18">
        <v>0</v>
      </c>
      <c r="E20" s="18">
        <v>20000</v>
      </c>
      <c r="F20" s="18">
        <v>0</v>
      </c>
      <c r="G20" s="18">
        <v>0</v>
      </c>
      <c r="H20" s="18">
        <v>0</v>
      </c>
      <c r="I20" s="18">
        <f t="shared" si="5"/>
        <v>0</v>
      </c>
      <c r="J20" s="18">
        <f t="shared" si="7"/>
        <v>21400</v>
      </c>
      <c r="K20" s="18">
        <v>0</v>
      </c>
      <c r="L20" s="18">
        <v>0</v>
      </c>
      <c r="M20" s="18">
        <v>0</v>
      </c>
      <c r="N20" s="18">
        <v>0</v>
      </c>
      <c r="O20" s="18">
        <f t="shared" si="8"/>
        <v>22898</v>
      </c>
      <c r="P20" s="18">
        <v>0</v>
      </c>
      <c r="Q20" s="18">
        <v>0</v>
      </c>
      <c r="R20" s="18">
        <v>0</v>
      </c>
      <c r="S20" s="18">
        <f t="shared" si="6"/>
        <v>0</v>
      </c>
      <c r="T20" s="18">
        <f t="shared" si="9"/>
        <v>24500.86</v>
      </c>
      <c r="U20" s="18">
        <v>0</v>
      </c>
      <c r="V20" s="18">
        <v>0</v>
      </c>
      <c r="W20" s="18">
        <v>0</v>
      </c>
    </row>
    <row r="21" spans="1:23" s="29" customFormat="1" ht="33.75">
      <c r="A21" s="28" t="s">
        <v>227</v>
      </c>
      <c r="B21" s="5" t="s">
        <v>230</v>
      </c>
      <c r="C21" s="16">
        <f t="shared" si="2"/>
        <v>133198.29</v>
      </c>
      <c r="D21" s="18">
        <v>0</v>
      </c>
      <c r="E21" s="18">
        <v>30000</v>
      </c>
      <c r="F21" s="18">
        <v>0</v>
      </c>
      <c r="G21" s="18">
        <v>0</v>
      </c>
      <c r="H21" s="18">
        <v>0</v>
      </c>
      <c r="I21" s="18">
        <f t="shared" si="5"/>
        <v>0</v>
      </c>
      <c r="J21" s="18">
        <f t="shared" si="7"/>
        <v>32100.000000000004</v>
      </c>
      <c r="K21" s="18">
        <v>0</v>
      </c>
      <c r="L21" s="18">
        <v>0</v>
      </c>
      <c r="M21" s="18">
        <v>0</v>
      </c>
      <c r="N21" s="18">
        <v>0</v>
      </c>
      <c r="O21" s="18">
        <f t="shared" si="8"/>
        <v>34347.00000000001</v>
      </c>
      <c r="P21" s="18">
        <v>0</v>
      </c>
      <c r="Q21" s="18">
        <v>0</v>
      </c>
      <c r="R21" s="18">
        <v>0</v>
      </c>
      <c r="S21" s="18">
        <f t="shared" si="6"/>
        <v>0</v>
      </c>
      <c r="T21" s="18">
        <f t="shared" si="9"/>
        <v>36751.29000000001</v>
      </c>
      <c r="U21" s="18">
        <v>0</v>
      </c>
      <c r="V21" s="18">
        <v>0</v>
      </c>
      <c r="W21" s="18">
        <v>0</v>
      </c>
    </row>
    <row r="22" spans="1:23" s="29" customFormat="1" ht="33.75">
      <c r="A22" s="28" t="s">
        <v>228</v>
      </c>
      <c r="B22" s="5" t="s">
        <v>231</v>
      </c>
      <c r="C22" s="16">
        <f t="shared" si="2"/>
        <v>110998.575</v>
      </c>
      <c r="D22" s="18">
        <v>0</v>
      </c>
      <c r="E22" s="18">
        <v>25000</v>
      </c>
      <c r="F22" s="18">
        <v>0</v>
      </c>
      <c r="G22" s="18">
        <v>0</v>
      </c>
      <c r="H22" s="18">
        <v>0</v>
      </c>
      <c r="I22" s="18">
        <f t="shared" si="5"/>
        <v>0</v>
      </c>
      <c r="J22" s="18">
        <f t="shared" si="7"/>
        <v>26750</v>
      </c>
      <c r="K22" s="18">
        <v>0</v>
      </c>
      <c r="L22" s="18">
        <v>0</v>
      </c>
      <c r="M22" s="18">
        <v>0</v>
      </c>
      <c r="N22" s="18">
        <v>0</v>
      </c>
      <c r="O22" s="18">
        <f t="shared" si="8"/>
        <v>28622.5</v>
      </c>
      <c r="P22" s="18">
        <v>0</v>
      </c>
      <c r="Q22" s="18">
        <v>0</v>
      </c>
      <c r="R22" s="18">
        <v>0</v>
      </c>
      <c r="S22" s="18">
        <f t="shared" si="6"/>
        <v>0</v>
      </c>
      <c r="T22" s="18">
        <f t="shared" si="9"/>
        <v>30626.075</v>
      </c>
      <c r="U22" s="18">
        <v>0</v>
      </c>
      <c r="V22" s="18">
        <v>0</v>
      </c>
      <c r="W22" s="18">
        <v>0</v>
      </c>
    </row>
    <row r="23" spans="1:23" s="29" customFormat="1" ht="33.75">
      <c r="A23" s="28" t="s">
        <v>233</v>
      </c>
      <c r="B23" s="5" t="s">
        <v>232</v>
      </c>
      <c r="C23" s="16">
        <f t="shared" si="2"/>
        <v>10000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f t="shared" si="5"/>
        <v>0</v>
      </c>
      <c r="J23" s="18">
        <f t="shared" si="7"/>
        <v>0</v>
      </c>
      <c r="K23" s="18">
        <v>0</v>
      </c>
      <c r="L23" s="18">
        <v>0</v>
      </c>
      <c r="M23" s="18">
        <v>0</v>
      </c>
      <c r="N23" s="18">
        <v>0</v>
      </c>
      <c r="O23" s="18">
        <f t="shared" si="8"/>
        <v>0</v>
      </c>
      <c r="P23" s="18">
        <v>0</v>
      </c>
      <c r="Q23" s="18">
        <v>0</v>
      </c>
      <c r="R23" s="18">
        <v>10000</v>
      </c>
      <c r="S23" s="18">
        <f t="shared" si="6"/>
        <v>0</v>
      </c>
      <c r="T23" s="18">
        <f t="shared" si="9"/>
        <v>0</v>
      </c>
      <c r="U23" s="18">
        <v>0</v>
      </c>
      <c r="V23" s="18">
        <v>0</v>
      </c>
      <c r="W23" s="18">
        <v>0</v>
      </c>
    </row>
    <row r="24" spans="1:23" s="29" customFormat="1" ht="22.5">
      <c r="A24" s="28" t="s">
        <v>234</v>
      </c>
      <c r="B24" s="5" t="s">
        <v>236</v>
      </c>
      <c r="C24" s="16">
        <f t="shared" si="2"/>
        <v>25000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f t="shared" si="5"/>
        <v>0</v>
      </c>
      <c r="J24" s="18">
        <f t="shared" si="7"/>
        <v>0</v>
      </c>
      <c r="K24" s="18">
        <v>0</v>
      </c>
      <c r="L24" s="18">
        <v>0</v>
      </c>
      <c r="M24" s="18">
        <v>0</v>
      </c>
      <c r="N24" s="18">
        <v>0</v>
      </c>
      <c r="O24" s="18">
        <f t="shared" si="8"/>
        <v>0</v>
      </c>
      <c r="P24" s="18">
        <v>0</v>
      </c>
      <c r="Q24" s="18">
        <v>0</v>
      </c>
      <c r="R24" s="18">
        <v>25000</v>
      </c>
      <c r="S24" s="18">
        <f t="shared" si="6"/>
        <v>0</v>
      </c>
      <c r="T24" s="18">
        <f t="shared" si="9"/>
        <v>0</v>
      </c>
      <c r="U24" s="18">
        <v>0</v>
      </c>
      <c r="V24" s="18">
        <v>0</v>
      </c>
      <c r="W24" s="18">
        <v>0</v>
      </c>
    </row>
    <row r="25" spans="1:23" s="29" customFormat="1" ht="45">
      <c r="A25" s="28" t="s">
        <v>235</v>
      </c>
      <c r="B25" s="5" t="s">
        <v>239</v>
      </c>
      <c r="C25" s="16">
        <f t="shared" si="2"/>
        <v>88798.86</v>
      </c>
      <c r="D25" s="18">
        <v>0</v>
      </c>
      <c r="E25" s="18">
        <v>20000</v>
      </c>
      <c r="F25" s="18">
        <v>0</v>
      </c>
      <c r="G25" s="18">
        <v>0</v>
      </c>
      <c r="H25" s="18">
        <v>0</v>
      </c>
      <c r="I25" s="18">
        <f t="shared" si="5"/>
        <v>0</v>
      </c>
      <c r="J25" s="18">
        <f t="shared" si="7"/>
        <v>21400</v>
      </c>
      <c r="K25" s="18">
        <v>0</v>
      </c>
      <c r="L25" s="18">
        <v>0</v>
      </c>
      <c r="M25" s="18">
        <v>0</v>
      </c>
      <c r="N25" s="18">
        <v>0</v>
      </c>
      <c r="O25" s="18">
        <f t="shared" si="8"/>
        <v>22898</v>
      </c>
      <c r="P25" s="18">
        <v>0</v>
      </c>
      <c r="Q25" s="18">
        <v>0</v>
      </c>
      <c r="R25" s="18">
        <v>0</v>
      </c>
      <c r="S25" s="18">
        <f t="shared" si="6"/>
        <v>0</v>
      </c>
      <c r="T25" s="18">
        <f t="shared" si="9"/>
        <v>24500.86</v>
      </c>
      <c r="U25" s="18">
        <v>0</v>
      </c>
      <c r="V25" s="18">
        <v>0</v>
      </c>
      <c r="W25" s="18">
        <v>0</v>
      </c>
    </row>
    <row r="26" spans="1:23" s="29" customFormat="1" ht="56.25">
      <c r="A26" s="28" t="s">
        <v>237</v>
      </c>
      <c r="B26" s="5" t="s">
        <v>240</v>
      </c>
      <c r="C26" s="16">
        <f t="shared" si="2"/>
        <v>66599.145</v>
      </c>
      <c r="D26" s="18">
        <v>0</v>
      </c>
      <c r="E26" s="18">
        <v>15000</v>
      </c>
      <c r="F26" s="18">
        <v>0</v>
      </c>
      <c r="G26" s="18">
        <v>0</v>
      </c>
      <c r="H26" s="18">
        <v>0</v>
      </c>
      <c r="I26" s="18">
        <f t="shared" si="5"/>
        <v>0</v>
      </c>
      <c r="J26" s="18">
        <f t="shared" si="7"/>
        <v>16050.000000000002</v>
      </c>
      <c r="K26" s="18">
        <v>0</v>
      </c>
      <c r="L26" s="18">
        <v>0</v>
      </c>
      <c r="M26" s="18">
        <v>0</v>
      </c>
      <c r="N26" s="18">
        <v>0</v>
      </c>
      <c r="O26" s="18">
        <f t="shared" si="8"/>
        <v>17173.500000000004</v>
      </c>
      <c r="P26" s="18">
        <v>0</v>
      </c>
      <c r="Q26" s="18">
        <v>0</v>
      </c>
      <c r="R26" s="18">
        <v>0</v>
      </c>
      <c r="S26" s="18">
        <f t="shared" si="6"/>
        <v>0</v>
      </c>
      <c r="T26" s="18">
        <f t="shared" si="9"/>
        <v>18375.645000000004</v>
      </c>
      <c r="U26" s="18">
        <v>0</v>
      </c>
      <c r="V26" s="18">
        <v>0</v>
      </c>
      <c r="W26" s="18">
        <v>0</v>
      </c>
    </row>
    <row r="27" spans="1:23" s="29" customFormat="1" ht="33.75">
      <c r="A27" s="28" t="s">
        <v>238</v>
      </c>
      <c r="B27" s="5" t="s">
        <v>241</v>
      </c>
      <c r="C27" s="16">
        <f t="shared" si="2"/>
        <v>58327.531191</v>
      </c>
      <c r="D27" s="18">
        <v>0</v>
      </c>
      <c r="E27" s="18">
        <v>13137</v>
      </c>
      <c r="F27" s="18">
        <v>0</v>
      </c>
      <c r="G27" s="18">
        <v>0</v>
      </c>
      <c r="H27" s="18">
        <v>0</v>
      </c>
      <c r="I27" s="18">
        <f t="shared" si="5"/>
        <v>0</v>
      </c>
      <c r="J27" s="18">
        <f>+E27*1.07</f>
        <v>14056.59</v>
      </c>
      <c r="K27" s="18">
        <v>0</v>
      </c>
      <c r="L27" s="18">
        <v>0</v>
      </c>
      <c r="M27" s="18">
        <v>0</v>
      </c>
      <c r="N27" s="18">
        <v>0</v>
      </c>
      <c r="O27" s="18">
        <f>+J27*1.07</f>
        <v>15040.551300000001</v>
      </c>
      <c r="P27" s="18">
        <v>0</v>
      </c>
      <c r="Q27" s="18">
        <v>0</v>
      </c>
      <c r="R27" s="18">
        <v>0</v>
      </c>
      <c r="S27" s="18">
        <f t="shared" si="6"/>
        <v>0</v>
      </c>
      <c r="T27" s="18">
        <f t="shared" si="9"/>
        <v>16093.389891000003</v>
      </c>
      <c r="U27" s="18">
        <v>0</v>
      </c>
      <c r="V27" s="18">
        <v>0</v>
      </c>
      <c r="W27" s="18">
        <v>0</v>
      </c>
    </row>
    <row r="28" spans="1:23" s="68" customFormat="1" ht="33.75">
      <c r="A28" s="65" t="s">
        <v>156</v>
      </c>
      <c r="B28" s="66" t="s">
        <v>405</v>
      </c>
      <c r="C28" s="67">
        <f t="shared" si="2"/>
        <v>2218468</v>
      </c>
      <c r="D28" s="67">
        <f>SUM(D29:D30)</f>
        <v>0</v>
      </c>
      <c r="E28" s="67">
        <f aca="true" t="shared" si="10" ref="E28:W28">SUM(E29:E30)</f>
        <v>516149</v>
      </c>
      <c r="F28" s="67">
        <f t="shared" si="10"/>
        <v>0</v>
      </c>
      <c r="G28" s="67">
        <f t="shared" si="10"/>
        <v>250000</v>
      </c>
      <c r="H28" s="67">
        <f t="shared" si="10"/>
        <v>0</v>
      </c>
      <c r="I28" s="67">
        <f t="shared" si="10"/>
        <v>0</v>
      </c>
      <c r="J28" s="67">
        <f t="shared" si="10"/>
        <v>490392</v>
      </c>
      <c r="K28" s="67">
        <f t="shared" si="10"/>
        <v>0</v>
      </c>
      <c r="L28" s="67">
        <f t="shared" si="10"/>
        <v>0</v>
      </c>
      <c r="M28" s="67">
        <f t="shared" si="10"/>
        <v>0</v>
      </c>
      <c r="N28" s="67">
        <f t="shared" si="10"/>
        <v>0</v>
      </c>
      <c r="O28" s="67">
        <f t="shared" si="10"/>
        <v>465824</v>
      </c>
      <c r="P28" s="67">
        <f t="shared" si="10"/>
        <v>0</v>
      </c>
      <c r="Q28" s="67">
        <f t="shared" si="10"/>
        <v>0</v>
      </c>
      <c r="R28" s="67">
        <f t="shared" si="10"/>
        <v>0</v>
      </c>
      <c r="S28" s="67">
        <f t="shared" si="10"/>
        <v>0</v>
      </c>
      <c r="T28" s="67">
        <f t="shared" si="10"/>
        <v>496103</v>
      </c>
      <c r="U28" s="67">
        <f t="shared" si="10"/>
        <v>0</v>
      </c>
      <c r="V28" s="67">
        <f t="shared" si="10"/>
        <v>0</v>
      </c>
      <c r="W28" s="67">
        <f t="shared" si="10"/>
        <v>0</v>
      </c>
    </row>
    <row r="29" spans="1:23" s="29" customFormat="1" ht="45">
      <c r="A29" s="28" t="s">
        <v>157</v>
      </c>
      <c r="B29" s="5" t="s">
        <v>242</v>
      </c>
      <c r="C29" s="16">
        <f t="shared" si="2"/>
        <v>1968468</v>
      </c>
      <c r="D29" s="18">
        <v>0</v>
      </c>
      <c r="E29" s="18">
        <v>516149</v>
      </c>
      <c r="F29" s="18">
        <v>0</v>
      </c>
      <c r="G29" s="18">
        <v>0</v>
      </c>
      <c r="H29" s="18">
        <v>0</v>
      </c>
      <c r="I29" s="18">
        <f>+D29*1.06</f>
        <v>0</v>
      </c>
      <c r="J29" s="18">
        <v>490392</v>
      </c>
      <c r="K29" s="18">
        <v>0</v>
      </c>
      <c r="L29" s="18">
        <v>0</v>
      </c>
      <c r="M29" s="18">
        <v>0</v>
      </c>
      <c r="N29" s="18">
        <v>0</v>
      </c>
      <c r="O29" s="18">
        <v>465824</v>
      </c>
      <c r="P29" s="18">
        <v>0</v>
      </c>
      <c r="Q29" s="18">
        <v>0</v>
      </c>
      <c r="R29" s="18">
        <v>0</v>
      </c>
      <c r="S29" s="18">
        <f>+N29*1.06</f>
        <v>0</v>
      </c>
      <c r="T29" s="18">
        <v>496103</v>
      </c>
      <c r="U29" s="18">
        <v>0</v>
      </c>
      <c r="V29" s="18">
        <v>0</v>
      </c>
      <c r="W29" s="18">
        <v>0</v>
      </c>
    </row>
    <row r="30" spans="1:23" s="29" customFormat="1" ht="56.25">
      <c r="A30" s="28" t="s">
        <v>209</v>
      </c>
      <c r="B30" s="5" t="s">
        <v>243</v>
      </c>
      <c r="C30" s="16">
        <f t="shared" si="2"/>
        <v>250000</v>
      </c>
      <c r="D30" s="18">
        <v>0</v>
      </c>
      <c r="E30" s="18">
        <v>0</v>
      </c>
      <c r="F30" s="18">
        <v>0</v>
      </c>
      <c r="G30" s="18">
        <v>250000</v>
      </c>
      <c r="H30" s="18">
        <v>0</v>
      </c>
      <c r="I30" s="18">
        <f>+D30*1.06</f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f>+N30*1.06</f>
        <v>0</v>
      </c>
      <c r="T30" s="18">
        <v>0</v>
      </c>
      <c r="U30" s="18">
        <v>0</v>
      </c>
      <c r="V30" s="18">
        <v>0</v>
      </c>
      <c r="W30" s="18">
        <v>0</v>
      </c>
    </row>
    <row r="31" spans="1:23" s="29" customFormat="1" ht="11.25">
      <c r="A31" s="28"/>
      <c r="B31" s="5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48"/>
    </row>
    <row r="32" spans="1:23" s="73" customFormat="1" ht="11.25">
      <c r="A32" s="70" t="s">
        <v>196</v>
      </c>
      <c r="B32" s="71" t="s">
        <v>195</v>
      </c>
      <c r="C32" s="72">
        <f aca="true" t="shared" si="11" ref="C32:C54">SUM(D32:W32)</f>
        <v>2464147.66</v>
      </c>
      <c r="D32" s="72">
        <f>+D33+D51</f>
        <v>31500</v>
      </c>
      <c r="E32" s="72">
        <f aca="true" t="shared" si="12" ref="E32:W32">+E33+E51</f>
        <v>492305</v>
      </c>
      <c r="F32" s="72">
        <f t="shared" si="12"/>
        <v>0</v>
      </c>
      <c r="G32" s="72">
        <f t="shared" si="12"/>
        <v>0</v>
      </c>
      <c r="H32" s="72">
        <f t="shared" si="12"/>
        <v>0</v>
      </c>
      <c r="I32" s="72">
        <f t="shared" si="12"/>
        <v>31890</v>
      </c>
      <c r="J32" s="72">
        <f t="shared" si="12"/>
        <v>511997</v>
      </c>
      <c r="K32" s="72">
        <f t="shared" si="12"/>
        <v>0</v>
      </c>
      <c r="L32" s="72">
        <f t="shared" si="12"/>
        <v>0</v>
      </c>
      <c r="M32" s="72">
        <f t="shared" si="12"/>
        <v>52013</v>
      </c>
      <c r="N32" s="72">
        <f t="shared" si="12"/>
        <v>77054</v>
      </c>
      <c r="O32" s="72">
        <f t="shared" si="12"/>
        <v>542717</v>
      </c>
      <c r="P32" s="72">
        <f t="shared" si="12"/>
        <v>0</v>
      </c>
      <c r="Q32" s="72">
        <f t="shared" si="12"/>
        <v>0</v>
      </c>
      <c r="R32" s="72">
        <f t="shared" si="12"/>
        <v>65000</v>
      </c>
      <c r="S32" s="72">
        <f t="shared" si="12"/>
        <v>81677.24</v>
      </c>
      <c r="T32" s="72">
        <f t="shared" si="12"/>
        <v>577994.4199999999</v>
      </c>
      <c r="U32" s="72">
        <f t="shared" si="12"/>
        <v>0</v>
      </c>
      <c r="V32" s="72">
        <f t="shared" si="12"/>
        <v>0</v>
      </c>
      <c r="W32" s="72">
        <f t="shared" si="12"/>
        <v>0</v>
      </c>
    </row>
    <row r="33" spans="1:23" s="69" customFormat="1" ht="36">
      <c r="A33" s="65" t="s">
        <v>198</v>
      </c>
      <c r="B33" s="74" t="s">
        <v>406</v>
      </c>
      <c r="C33" s="67">
        <f t="shared" si="11"/>
        <v>2424147.66</v>
      </c>
      <c r="D33" s="67">
        <f>SUM(D34:D50)</f>
        <v>31500</v>
      </c>
      <c r="E33" s="67">
        <f aca="true" t="shared" si="13" ref="E33:W33">SUM(E34:E50)</f>
        <v>492305</v>
      </c>
      <c r="F33" s="67">
        <f t="shared" si="13"/>
        <v>0</v>
      </c>
      <c r="G33" s="67">
        <f t="shared" si="13"/>
        <v>0</v>
      </c>
      <c r="H33" s="67">
        <f t="shared" si="13"/>
        <v>0</v>
      </c>
      <c r="I33" s="67">
        <f t="shared" si="13"/>
        <v>31890</v>
      </c>
      <c r="J33" s="67">
        <f t="shared" si="13"/>
        <v>511997</v>
      </c>
      <c r="K33" s="67">
        <f t="shared" si="13"/>
        <v>0</v>
      </c>
      <c r="L33" s="67">
        <f t="shared" si="13"/>
        <v>0</v>
      </c>
      <c r="M33" s="67">
        <f t="shared" si="13"/>
        <v>52013</v>
      </c>
      <c r="N33" s="67">
        <f t="shared" si="13"/>
        <v>77054</v>
      </c>
      <c r="O33" s="67">
        <f t="shared" si="13"/>
        <v>542717</v>
      </c>
      <c r="P33" s="67">
        <f t="shared" si="13"/>
        <v>0</v>
      </c>
      <c r="Q33" s="67">
        <f t="shared" si="13"/>
        <v>0</v>
      </c>
      <c r="R33" s="67">
        <f t="shared" si="13"/>
        <v>25000</v>
      </c>
      <c r="S33" s="67">
        <f t="shared" si="13"/>
        <v>81677.24</v>
      </c>
      <c r="T33" s="67">
        <f t="shared" si="13"/>
        <v>577994.4199999999</v>
      </c>
      <c r="U33" s="67">
        <f t="shared" si="13"/>
        <v>0</v>
      </c>
      <c r="V33" s="67">
        <f t="shared" si="13"/>
        <v>0</v>
      </c>
      <c r="W33" s="67">
        <f t="shared" si="13"/>
        <v>0</v>
      </c>
    </row>
    <row r="34" spans="1:23" ht="33.75">
      <c r="A34" s="28" t="s">
        <v>199</v>
      </c>
      <c r="B34" s="5" t="s">
        <v>244</v>
      </c>
      <c r="C34" s="16">
        <f t="shared" si="11"/>
        <v>20000</v>
      </c>
      <c r="D34" s="18">
        <v>0</v>
      </c>
      <c r="E34" s="18">
        <v>5000</v>
      </c>
      <c r="F34" s="18">
        <v>0</v>
      </c>
      <c r="G34" s="18">
        <v>0</v>
      </c>
      <c r="H34" s="18">
        <v>0</v>
      </c>
      <c r="I34" s="18">
        <f>+D34*1.06</f>
        <v>0</v>
      </c>
      <c r="J34" s="18">
        <v>5000</v>
      </c>
      <c r="K34" s="18">
        <v>0</v>
      </c>
      <c r="L34" s="18">
        <v>0</v>
      </c>
      <c r="M34" s="18">
        <v>0</v>
      </c>
      <c r="N34" s="18">
        <v>0</v>
      </c>
      <c r="O34" s="18">
        <v>5000</v>
      </c>
      <c r="P34" s="18">
        <v>0</v>
      </c>
      <c r="Q34" s="18">
        <v>0</v>
      </c>
      <c r="R34" s="18">
        <v>0</v>
      </c>
      <c r="S34" s="18">
        <f aca="true" t="shared" si="14" ref="S34:S50">+N34*1.06</f>
        <v>0</v>
      </c>
      <c r="T34" s="18">
        <v>5000</v>
      </c>
      <c r="U34" s="18">
        <v>0</v>
      </c>
      <c r="V34" s="18">
        <v>0</v>
      </c>
      <c r="W34" s="20">
        <v>0</v>
      </c>
    </row>
    <row r="35" spans="1:23" ht="45">
      <c r="A35" s="28" t="s">
        <v>200</v>
      </c>
      <c r="B35" s="5" t="s">
        <v>245</v>
      </c>
      <c r="C35" s="16">
        <f t="shared" si="11"/>
        <v>43746.16</v>
      </c>
      <c r="D35" s="18">
        <v>0</v>
      </c>
      <c r="E35" s="18">
        <v>10000</v>
      </c>
      <c r="F35" s="18">
        <v>0</v>
      </c>
      <c r="G35" s="18">
        <v>0</v>
      </c>
      <c r="H35" s="18">
        <v>0</v>
      </c>
      <c r="I35" s="18">
        <f>+D35*1.06</f>
        <v>0</v>
      </c>
      <c r="J35" s="18">
        <f>+E35*1.06</f>
        <v>10600</v>
      </c>
      <c r="K35" s="18">
        <v>0</v>
      </c>
      <c r="L35" s="18">
        <v>0</v>
      </c>
      <c r="M35" s="18">
        <v>0</v>
      </c>
      <c r="N35" s="18">
        <v>0</v>
      </c>
      <c r="O35" s="18">
        <f>+J35*1.06</f>
        <v>11236</v>
      </c>
      <c r="P35" s="18">
        <v>0</v>
      </c>
      <c r="Q35" s="18">
        <v>0</v>
      </c>
      <c r="R35" s="18">
        <v>0</v>
      </c>
      <c r="S35" s="18">
        <f t="shared" si="14"/>
        <v>0</v>
      </c>
      <c r="T35" s="18">
        <f>+O35*1.06</f>
        <v>11910.16</v>
      </c>
      <c r="U35" s="18">
        <v>0</v>
      </c>
      <c r="V35" s="18">
        <v>0</v>
      </c>
      <c r="W35" s="20">
        <v>0</v>
      </c>
    </row>
    <row r="36" spans="1:23" ht="45">
      <c r="A36" s="28" t="s">
        <v>201</v>
      </c>
      <c r="B36" s="5" t="s">
        <v>246</v>
      </c>
      <c r="C36" s="16">
        <f t="shared" si="11"/>
        <v>52013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f aca="true" t="shared" si="15" ref="I36:I45">+D36*1.06</f>
        <v>0</v>
      </c>
      <c r="J36" s="18">
        <v>0</v>
      </c>
      <c r="K36" s="18">
        <v>0</v>
      </c>
      <c r="L36" s="18">
        <v>0</v>
      </c>
      <c r="M36" s="18">
        <v>52013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f t="shared" si="14"/>
        <v>0</v>
      </c>
      <c r="T36" s="18">
        <v>0</v>
      </c>
      <c r="U36" s="18">
        <v>0</v>
      </c>
      <c r="V36" s="18">
        <v>0</v>
      </c>
      <c r="W36" s="18">
        <v>0</v>
      </c>
    </row>
    <row r="37" spans="1:23" ht="11.25">
      <c r="A37" s="28" t="s">
        <v>202</v>
      </c>
      <c r="B37" s="5" t="s">
        <v>247</v>
      </c>
      <c r="C37" s="16">
        <f t="shared" si="11"/>
        <v>13390</v>
      </c>
      <c r="D37" s="18">
        <v>6500</v>
      </c>
      <c r="E37" s="18">
        <v>0</v>
      </c>
      <c r="F37" s="18">
        <v>0</v>
      </c>
      <c r="G37" s="18">
        <v>0</v>
      </c>
      <c r="H37" s="18">
        <v>0</v>
      </c>
      <c r="I37" s="18">
        <f t="shared" si="15"/>
        <v>6890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f t="shared" si="14"/>
        <v>0</v>
      </c>
      <c r="T37" s="18">
        <v>0</v>
      </c>
      <c r="U37" s="18">
        <v>0</v>
      </c>
      <c r="V37" s="18">
        <v>0</v>
      </c>
      <c r="W37" s="18">
        <v>0</v>
      </c>
    </row>
    <row r="38" spans="1:23" ht="33.75">
      <c r="A38" s="28" t="s">
        <v>203</v>
      </c>
      <c r="B38" s="5" t="s">
        <v>248</v>
      </c>
      <c r="C38" s="16">
        <f t="shared" si="11"/>
        <v>393715.44</v>
      </c>
      <c r="D38" s="18">
        <v>0</v>
      </c>
      <c r="E38" s="18">
        <v>90000</v>
      </c>
      <c r="F38" s="18">
        <v>0</v>
      </c>
      <c r="G38" s="18">
        <v>0</v>
      </c>
      <c r="H38" s="18">
        <v>0</v>
      </c>
      <c r="I38" s="18">
        <f t="shared" si="15"/>
        <v>0</v>
      </c>
      <c r="J38" s="18">
        <f>+E38*1.06</f>
        <v>95400</v>
      </c>
      <c r="K38" s="18">
        <v>0</v>
      </c>
      <c r="L38" s="18">
        <v>0</v>
      </c>
      <c r="M38" s="18">
        <v>0</v>
      </c>
      <c r="N38" s="18">
        <v>0</v>
      </c>
      <c r="O38" s="18">
        <f>+J38*1.06</f>
        <v>101124</v>
      </c>
      <c r="P38" s="18">
        <v>0</v>
      </c>
      <c r="Q38" s="18">
        <v>0</v>
      </c>
      <c r="R38" s="18">
        <v>0</v>
      </c>
      <c r="S38" s="18">
        <f t="shared" si="14"/>
        <v>0</v>
      </c>
      <c r="T38" s="18">
        <f>+O38*1.06</f>
        <v>107191.44</v>
      </c>
      <c r="U38" s="18">
        <v>0</v>
      </c>
      <c r="V38" s="18">
        <v>0</v>
      </c>
      <c r="W38" s="18">
        <v>0</v>
      </c>
    </row>
    <row r="39" spans="1:23" ht="33.75">
      <c r="A39" s="28" t="s">
        <v>204</v>
      </c>
      <c r="B39" s="5" t="s">
        <v>249</v>
      </c>
      <c r="C39" s="16">
        <f t="shared" si="11"/>
        <v>174984.64</v>
      </c>
      <c r="D39" s="18">
        <v>0</v>
      </c>
      <c r="E39" s="18">
        <v>40000</v>
      </c>
      <c r="F39" s="18">
        <v>0</v>
      </c>
      <c r="G39" s="18">
        <v>0</v>
      </c>
      <c r="H39" s="18">
        <v>0</v>
      </c>
      <c r="I39" s="18">
        <f t="shared" si="15"/>
        <v>0</v>
      </c>
      <c r="J39" s="18">
        <f>+E39*1.06</f>
        <v>42400</v>
      </c>
      <c r="K39" s="18">
        <v>0</v>
      </c>
      <c r="L39" s="18">
        <v>0</v>
      </c>
      <c r="M39" s="18">
        <v>0</v>
      </c>
      <c r="N39" s="18">
        <v>0</v>
      </c>
      <c r="O39" s="18">
        <f>+J39*1.06</f>
        <v>44944</v>
      </c>
      <c r="P39" s="18">
        <v>0</v>
      </c>
      <c r="Q39" s="18">
        <v>0</v>
      </c>
      <c r="R39" s="18">
        <v>0</v>
      </c>
      <c r="S39" s="18">
        <f t="shared" si="14"/>
        <v>0</v>
      </c>
      <c r="T39" s="18">
        <f>+O39*1.06</f>
        <v>47640.64</v>
      </c>
      <c r="U39" s="18">
        <v>0</v>
      </c>
      <c r="V39" s="18">
        <v>0</v>
      </c>
      <c r="W39" s="18">
        <v>0</v>
      </c>
    </row>
    <row r="40" spans="1:23" ht="45">
      <c r="A40" s="28" t="s">
        <v>261</v>
      </c>
      <c r="B40" s="5" t="s">
        <v>250</v>
      </c>
      <c r="C40" s="16">
        <f t="shared" si="11"/>
        <v>25000</v>
      </c>
      <c r="D40" s="18">
        <v>25000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f t="shared" si="14"/>
        <v>0</v>
      </c>
      <c r="T40" s="18">
        <v>0</v>
      </c>
      <c r="U40" s="18">
        <v>0</v>
      </c>
      <c r="V40" s="18">
        <v>0</v>
      </c>
      <c r="W40" s="18">
        <v>0</v>
      </c>
    </row>
    <row r="41" spans="1:23" ht="33.75">
      <c r="A41" s="28" t="s">
        <v>262</v>
      </c>
      <c r="B41" s="5" t="s">
        <v>251</v>
      </c>
      <c r="C41" s="16">
        <f t="shared" si="11"/>
        <v>1154385.18</v>
      </c>
      <c r="D41" s="18">
        <v>0</v>
      </c>
      <c r="E41" s="18">
        <v>260000</v>
      </c>
      <c r="F41" s="18">
        <v>0</v>
      </c>
      <c r="G41" s="18">
        <v>0</v>
      </c>
      <c r="H41" s="18">
        <v>0</v>
      </c>
      <c r="I41" s="18">
        <f t="shared" si="15"/>
        <v>0</v>
      </c>
      <c r="J41" s="18">
        <f>+E41*1.07</f>
        <v>278200</v>
      </c>
      <c r="K41" s="18">
        <v>0</v>
      </c>
      <c r="L41" s="18">
        <v>0</v>
      </c>
      <c r="M41" s="18">
        <v>0</v>
      </c>
      <c r="N41" s="18">
        <v>0</v>
      </c>
      <c r="O41" s="18">
        <f>+J41*1.07</f>
        <v>297674</v>
      </c>
      <c r="P41" s="18">
        <v>0</v>
      </c>
      <c r="Q41" s="18">
        <v>0</v>
      </c>
      <c r="R41" s="18">
        <v>0</v>
      </c>
      <c r="S41" s="18">
        <f t="shared" si="14"/>
        <v>0</v>
      </c>
      <c r="T41" s="18">
        <f>+O41*1.07</f>
        <v>318511.18</v>
      </c>
      <c r="U41" s="18">
        <v>0</v>
      </c>
      <c r="V41" s="18">
        <v>0</v>
      </c>
      <c r="W41" s="20">
        <v>0</v>
      </c>
    </row>
    <row r="42" spans="1:23" ht="33.75">
      <c r="A42" s="28" t="s">
        <v>263</v>
      </c>
      <c r="B42" s="5" t="s">
        <v>252</v>
      </c>
      <c r="C42" s="16">
        <f t="shared" si="11"/>
        <v>107231.24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f t="shared" si="15"/>
        <v>0</v>
      </c>
      <c r="J42" s="18">
        <v>0</v>
      </c>
      <c r="K42" s="18">
        <v>0</v>
      </c>
      <c r="L42" s="18">
        <v>0</v>
      </c>
      <c r="M42" s="18">
        <v>0</v>
      </c>
      <c r="N42" s="18">
        <v>52054</v>
      </c>
      <c r="O42" s="18">
        <v>0</v>
      </c>
      <c r="P42" s="18">
        <v>0</v>
      </c>
      <c r="Q42" s="18">
        <v>0</v>
      </c>
      <c r="R42" s="18">
        <v>0</v>
      </c>
      <c r="S42" s="18">
        <f t="shared" si="14"/>
        <v>55177.240000000005</v>
      </c>
      <c r="T42" s="18">
        <v>0</v>
      </c>
      <c r="U42" s="18">
        <v>0</v>
      </c>
      <c r="V42" s="18">
        <v>0</v>
      </c>
      <c r="W42" s="18">
        <v>0</v>
      </c>
    </row>
    <row r="43" spans="1:23" ht="33.75">
      <c r="A43" s="28" t="s">
        <v>264</v>
      </c>
      <c r="B43" s="5" t="s">
        <v>253</v>
      </c>
      <c r="C43" s="16">
        <f t="shared" si="11"/>
        <v>263325</v>
      </c>
      <c r="D43" s="18">
        <v>0</v>
      </c>
      <c r="E43" s="18">
        <v>61005</v>
      </c>
      <c r="F43" s="18">
        <v>0</v>
      </c>
      <c r="G43" s="18">
        <v>0</v>
      </c>
      <c r="H43" s="18">
        <v>0</v>
      </c>
      <c r="I43" s="18">
        <f t="shared" si="15"/>
        <v>0</v>
      </c>
      <c r="J43" s="18">
        <v>63445</v>
      </c>
      <c r="K43" s="18">
        <v>0</v>
      </c>
      <c r="L43" s="18">
        <v>0</v>
      </c>
      <c r="M43" s="18">
        <v>0</v>
      </c>
      <c r="N43" s="18">
        <v>0</v>
      </c>
      <c r="O43" s="18">
        <v>67252</v>
      </c>
      <c r="P43" s="18">
        <v>0</v>
      </c>
      <c r="Q43" s="18">
        <v>0</v>
      </c>
      <c r="R43" s="18">
        <v>0</v>
      </c>
      <c r="S43" s="18">
        <f t="shared" si="14"/>
        <v>0</v>
      </c>
      <c r="T43" s="18">
        <v>71623</v>
      </c>
      <c r="U43" s="18">
        <v>0</v>
      </c>
      <c r="V43" s="18">
        <v>0</v>
      </c>
      <c r="W43" s="20">
        <v>0</v>
      </c>
    </row>
    <row r="44" spans="1:23" ht="33.75">
      <c r="A44" s="28" t="s">
        <v>265</v>
      </c>
      <c r="B44" s="5" t="s">
        <v>254</v>
      </c>
      <c r="C44" s="16">
        <f t="shared" si="11"/>
        <v>3252</v>
      </c>
      <c r="D44" s="18">
        <v>0</v>
      </c>
      <c r="E44" s="18">
        <v>1300</v>
      </c>
      <c r="F44" s="18">
        <v>0</v>
      </c>
      <c r="G44" s="18">
        <v>0</v>
      </c>
      <c r="H44" s="18">
        <v>0</v>
      </c>
      <c r="I44" s="18">
        <f t="shared" si="15"/>
        <v>0</v>
      </c>
      <c r="J44" s="18">
        <v>1952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f t="shared" si="14"/>
        <v>0</v>
      </c>
      <c r="T44" s="18">
        <v>0</v>
      </c>
      <c r="U44" s="18">
        <v>0</v>
      </c>
      <c r="V44" s="18">
        <v>0</v>
      </c>
      <c r="W44" s="18">
        <v>0</v>
      </c>
    </row>
    <row r="45" spans="1:23" ht="45">
      <c r="A45" s="28" t="s">
        <v>266</v>
      </c>
      <c r="B45" s="5" t="s">
        <v>255</v>
      </c>
      <c r="C45" s="16">
        <f t="shared" si="11"/>
        <v>555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f t="shared" si="15"/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487</v>
      </c>
      <c r="P45" s="18">
        <v>0</v>
      </c>
      <c r="Q45" s="18">
        <v>0</v>
      </c>
      <c r="R45" s="18">
        <v>0</v>
      </c>
      <c r="S45" s="18">
        <f t="shared" si="14"/>
        <v>0</v>
      </c>
      <c r="T45" s="18">
        <v>68</v>
      </c>
      <c r="U45" s="18">
        <v>0</v>
      </c>
      <c r="V45" s="18">
        <v>0</v>
      </c>
      <c r="W45" s="18">
        <v>0</v>
      </c>
    </row>
    <row r="46" spans="1:23" ht="22.5">
      <c r="A46" s="28" t="s">
        <v>267</v>
      </c>
      <c r="B46" s="5" t="s">
        <v>256</v>
      </c>
      <c r="C46" s="16">
        <f t="shared" si="11"/>
        <v>25000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25000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f t="shared" si="14"/>
        <v>0</v>
      </c>
      <c r="T46" s="18">
        <v>0</v>
      </c>
      <c r="U46" s="18">
        <v>0</v>
      </c>
      <c r="V46" s="18">
        <v>0</v>
      </c>
      <c r="W46" s="18">
        <v>0</v>
      </c>
    </row>
    <row r="47" spans="1:23" ht="33.75">
      <c r="A47" s="28" t="s">
        <v>268</v>
      </c>
      <c r="B47" s="5" t="s">
        <v>257</v>
      </c>
      <c r="C47" s="16">
        <f t="shared" si="11"/>
        <v>71050</v>
      </c>
      <c r="D47" s="18">
        <v>0</v>
      </c>
      <c r="E47" s="18">
        <v>25000</v>
      </c>
      <c r="F47" s="18">
        <v>0</v>
      </c>
      <c r="G47" s="18">
        <v>0</v>
      </c>
      <c r="H47" s="18">
        <v>0</v>
      </c>
      <c r="I47" s="18">
        <f>+D47*1.06</f>
        <v>0</v>
      </c>
      <c r="J47" s="18">
        <v>15000</v>
      </c>
      <c r="K47" s="18">
        <v>0</v>
      </c>
      <c r="L47" s="18">
        <v>0</v>
      </c>
      <c r="M47" s="18">
        <v>0</v>
      </c>
      <c r="N47" s="18">
        <v>0</v>
      </c>
      <c r="O47" s="18">
        <v>15000</v>
      </c>
      <c r="P47" s="18">
        <v>0</v>
      </c>
      <c r="Q47" s="18">
        <v>0</v>
      </c>
      <c r="R47" s="18">
        <v>0</v>
      </c>
      <c r="S47" s="18">
        <f t="shared" si="14"/>
        <v>0</v>
      </c>
      <c r="T47" s="18">
        <f>+O47*1.07</f>
        <v>16050.000000000002</v>
      </c>
      <c r="U47" s="18">
        <v>0</v>
      </c>
      <c r="V47" s="18">
        <v>0</v>
      </c>
      <c r="W47" s="18">
        <v>0</v>
      </c>
    </row>
    <row r="48" spans="1:23" ht="33.75">
      <c r="A48" s="28" t="s">
        <v>269</v>
      </c>
      <c r="B48" s="5" t="s">
        <v>258</v>
      </c>
      <c r="C48" s="16">
        <f t="shared" si="11"/>
        <v>51500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f>+D48*1.06</f>
        <v>0</v>
      </c>
      <c r="J48" s="18">
        <v>0</v>
      </c>
      <c r="K48" s="18">
        <v>0</v>
      </c>
      <c r="L48" s="18">
        <v>0</v>
      </c>
      <c r="M48" s="18">
        <v>0</v>
      </c>
      <c r="N48" s="18">
        <v>25000</v>
      </c>
      <c r="O48" s="18">
        <v>0</v>
      </c>
      <c r="P48" s="18">
        <v>0</v>
      </c>
      <c r="Q48" s="18">
        <v>0</v>
      </c>
      <c r="R48" s="18">
        <v>0</v>
      </c>
      <c r="S48" s="18">
        <f t="shared" si="14"/>
        <v>26500</v>
      </c>
      <c r="T48" s="18">
        <v>0</v>
      </c>
      <c r="U48" s="18">
        <v>0</v>
      </c>
      <c r="V48" s="18">
        <v>0</v>
      </c>
      <c r="W48" s="18">
        <v>0</v>
      </c>
    </row>
    <row r="49" spans="1:23" ht="33.75">
      <c r="A49" s="28" t="s">
        <v>270</v>
      </c>
      <c r="B49" s="5" t="s">
        <v>259</v>
      </c>
      <c r="C49" s="16">
        <f t="shared" si="11"/>
        <v>10000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f>+D49*1.06</f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10000</v>
      </c>
      <c r="S49" s="18">
        <f t="shared" si="14"/>
        <v>0</v>
      </c>
      <c r="T49" s="18">
        <v>0</v>
      </c>
      <c r="U49" s="18">
        <v>0</v>
      </c>
      <c r="V49" s="18">
        <v>0</v>
      </c>
      <c r="W49" s="18">
        <v>0</v>
      </c>
    </row>
    <row r="50" spans="1:23" ht="33.75">
      <c r="A50" s="28" t="s">
        <v>271</v>
      </c>
      <c r="B50" s="5" t="s">
        <v>260</v>
      </c>
      <c r="C50" s="16">
        <f t="shared" si="11"/>
        <v>15000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f>+D50*1.06</f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15000</v>
      </c>
      <c r="S50" s="18">
        <f t="shared" si="14"/>
        <v>0</v>
      </c>
      <c r="T50" s="18">
        <v>0</v>
      </c>
      <c r="U50" s="18">
        <v>0</v>
      </c>
      <c r="V50" s="18">
        <v>0</v>
      </c>
      <c r="W50" s="18">
        <v>0</v>
      </c>
    </row>
    <row r="51" spans="1:23" s="69" customFormat="1" ht="36">
      <c r="A51" s="65" t="s">
        <v>214</v>
      </c>
      <c r="B51" s="74" t="s">
        <v>407</v>
      </c>
      <c r="C51" s="67">
        <f t="shared" si="11"/>
        <v>40000</v>
      </c>
      <c r="D51" s="67">
        <f>SUM(D52:D54)</f>
        <v>0</v>
      </c>
      <c r="E51" s="67">
        <f aca="true" t="shared" si="16" ref="E51:W51">SUM(E52:E54)</f>
        <v>0</v>
      </c>
      <c r="F51" s="67">
        <f t="shared" si="16"/>
        <v>0</v>
      </c>
      <c r="G51" s="67">
        <f t="shared" si="16"/>
        <v>0</v>
      </c>
      <c r="H51" s="67">
        <f t="shared" si="16"/>
        <v>0</v>
      </c>
      <c r="I51" s="67">
        <f t="shared" si="16"/>
        <v>0</v>
      </c>
      <c r="J51" s="67">
        <f t="shared" si="16"/>
        <v>0</v>
      </c>
      <c r="K51" s="67">
        <f t="shared" si="16"/>
        <v>0</v>
      </c>
      <c r="L51" s="67">
        <f t="shared" si="16"/>
        <v>0</v>
      </c>
      <c r="M51" s="67">
        <f t="shared" si="16"/>
        <v>0</v>
      </c>
      <c r="N51" s="67">
        <f t="shared" si="16"/>
        <v>0</v>
      </c>
      <c r="O51" s="67">
        <f t="shared" si="16"/>
        <v>0</v>
      </c>
      <c r="P51" s="67">
        <f t="shared" si="16"/>
        <v>0</v>
      </c>
      <c r="Q51" s="67">
        <f t="shared" si="16"/>
        <v>0</v>
      </c>
      <c r="R51" s="67">
        <f t="shared" si="16"/>
        <v>40000</v>
      </c>
      <c r="S51" s="67">
        <f t="shared" si="16"/>
        <v>0</v>
      </c>
      <c r="T51" s="67">
        <f t="shared" si="16"/>
        <v>0</v>
      </c>
      <c r="U51" s="67">
        <f t="shared" si="16"/>
        <v>0</v>
      </c>
      <c r="V51" s="67">
        <f t="shared" si="16"/>
        <v>0</v>
      </c>
      <c r="W51" s="67">
        <f t="shared" si="16"/>
        <v>0</v>
      </c>
    </row>
    <row r="52" spans="1:23" ht="33.75">
      <c r="A52" s="28" t="s">
        <v>215</v>
      </c>
      <c r="B52" s="5" t="s">
        <v>272</v>
      </c>
      <c r="C52" s="16">
        <f t="shared" si="11"/>
        <v>5000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f>+D52*1.06</f>
        <v>0</v>
      </c>
      <c r="J52" s="18">
        <v>0</v>
      </c>
      <c r="K52" s="18">
        <v>0</v>
      </c>
      <c r="L52" s="18">
        <v>0</v>
      </c>
      <c r="M52" s="18">
        <v>0</v>
      </c>
      <c r="N52" s="18">
        <f>+I52*1.06</f>
        <v>0</v>
      </c>
      <c r="O52" s="18">
        <v>0</v>
      </c>
      <c r="P52" s="18">
        <v>0</v>
      </c>
      <c r="Q52" s="18">
        <v>0</v>
      </c>
      <c r="R52" s="18">
        <v>5000</v>
      </c>
      <c r="S52" s="18">
        <f>+N52*1.06</f>
        <v>0</v>
      </c>
      <c r="T52" s="18">
        <v>0</v>
      </c>
      <c r="U52" s="18">
        <v>0</v>
      </c>
      <c r="V52" s="18">
        <v>0</v>
      </c>
      <c r="W52" s="18">
        <v>0</v>
      </c>
    </row>
    <row r="53" spans="1:23" ht="33.75">
      <c r="A53" s="28" t="s">
        <v>274</v>
      </c>
      <c r="B53" s="5" t="s">
        <v>273</v>
      </c>
      <c r="C53" s="16">
        <f t="shared" si="11"/>
        <v>10000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f>+D53*1.06</f>
        <v>0</v>
      </c>
      <c r="J53" s="18">
        <v>0</v>
      </c>
      <c r="K53" s="18">
        <v>0</v>
      </c>
      <c r="L53" s="18">
        <v>0</v>
      </c>
      <c r="M53" s="18">
        <v>0</v>
      </c>
      <c r="N53" s="18">
        <f>+I53*1.06</f>
        <v>0</v>
      </c>
      <c r="O53" s="18">
        <v>0</v>
      </c>
      <c r="P53" s="18">
        <v>0</v>
      </c>
      <c r="Q53" s="18">
        <v>0</v>
      </c>
      <c r="R53" s="18">
        <v>10000</v>
      </c>
      <c r="S53" s="18">
        <f>+N53*1.06</f>
        <v>0</v>
      </c>
      <c r="T53" s="18">
        <v>0</v>
      </c>
      <c r="U53" s="18">
        <v>0</v>
      </c>
      <c r="V53" s="18">
        <v>0</v>
      </c>
      <c r="W53" s="18">
        <v>0</v>
      </c>
    </row>
    <row r="54" spans="1:23" ht="33.75">
      <c r="A54" s="28" t="s">
        <v>275</v>
      </c>
      <c r="B54" s="5" t="s">
        <v>276</v>
      </c>
      <c r="C54" s="16">
        <f t="shared" si="11"/>
        <v>25000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f>+D54*1.06</f>
        <v>0</v>
      </c>
      <c r="J54" s="18">
        <v>0</v>
      </c>
      <c r="K54" s="18">
        <v>0</v>
      </c>
      <c r="L54" s="18">
        <v>0</v>
      </c>
      <c r="M54" s="18">
        <v>0</v>
      </c>
      <c r="N54" s="18">
        <f>+I54*1.06</f>
        <v>0</v>
      </c>
      <c r="O54" s="18">
        <v>0</v>
      </c>
      <c r="P54" s="18">
        <v>0</v>
      </c>
      <c r="Q54" s="18">
        <v>0</v>
      </c>
      <c r="R54" s="18">
        <v>25000</v>
      </c>
      <c r="S54" s="18">
        <f>+N54*1.06</f>
        <v>0</v>
      </c>
      <c r="T54" s="18">
        <v>0</v>
      </c>
      <c r="U54" s="18">
        <v>0</v>
      </c>
      <c r="V54" s="18">
        <v>0</v>
      </c>
      <c r="W54" s="18">
        <v>0</v>
      </c>
    </row>
    <row r="55" spans="1:23" ht="11.25">
      <c r="A55" s="9"/>
      <c r="B55" s="4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7"/>
    </row>
    <row r="56" spans="1:23" s="73" customFormat="1" ht="22.5">
      <c r="A56" s="70" t="s">
        <v>287</v>
      </c>
      <c r="B56" s="71" t="s">
        <v>277</v>
      </c>
      <c r="C56" s="72">
        <f aca="true" t="shared" si="17" ref="C56:C71">SUM(D56:W56)</f>
        <v>347038.675</v>
      </c>
      <c r="D56" s="72">
        <f>+D57+D65</f>
        <v>15000</v>
      </c>
      <c r="E56" s="72">
        <f aca="true" t="shared" si="18" ref="E56:W56">+E57+E65</f>
        <v>58247</v>
      </c>
      <c r="F56" s="72">
        <f t="shared" si="18"/>
        <v>0</v>
      </c>
      <c r="G56" s="72">
        <f t="shared" si="18"/>
        <v>0</v>
      </c>
      <c r="H56" s="72">
        <f t="shared" si="18"/>
        <v>0</v>
      </c>
      <c r="I56" s="72">
        <f t="shared" si="18"/>
        <v>15900</v>
      </c>
      <c r="J56" s="72">
        <f t="shared" si="18"/>
        <v>60577</v>
      </c>
      <c r="K56" s="72">
        <f t="shared" si="18"/>
        <v>0</v>
      </c>
      <c r="L56" s="72">
        <f t="shared" si="18"/>
        <v>0</v>
      </c>
      <c r="M56" s="72">
        <f t="shared" si="18"/>
        <v>0</v>
      </c>
      <c r="N56" s="72">
        <f t="shared" si="18"/>
        <v>16854</v>
      </c>
      <c r="O56" s="72">
        <f t="shared" si="18"/>
        <v>64210.5</v>
      </c>
      <c r="P56" s="72">
        <f t="shared" si="18"/>
        <v>0</v>
      </c>
      <c r="Q56" s="72">
        <f t="shared" si="18"/>
        <v>0</v>
      </c>
      <c r="R56" s="72">
        <f t="shared" si="18"/>
        <v>0</v>
      </c>
      <c r="S56" s="72">
        <f t="shared" si="18"/>
        <v>17865.239999999998</v>
      </c>
      <c r="T56" s="72">
        <f t="shared" si="18"/>
        <v>68384.935</v>
      </c>
      <c r="U56" s="72">
        <f t="shared" si="18"/>
        <v>0</v>
      </c>
      <c r="V56" s="72">
        <f t="shared" si="18"/>
        <v>0</v>
      </c>
      <c r="W56" s="72">
        <f t="shared" si="18"/>
        <v>30000</v>
      </c>
    </row>
    <row r="57" spans="1:23" s="69" customFormat="1" ht="33.75">
      <c r="A57" s="65" t="s">
        <v>288</v>
      </c>
      <c r="B57" s="76" t="s">
        <v>278</v>
      </c>
      <c r="C57" s="67">
        <f t="shared" si="17"/>
        <v>213840.38499999998</v>
      </c>
      <c r="D57" s="67">
        <f>SUM(D58:D64)</f>
        <v>15000</v>
      </c>
      <c r="E57" s="67">
        <f aca="true" t="shared" si="19" ref="E57:W57">SUM(E58:E64)</f>
        <v>28247</v>
      </c>
      <c r="F57" s="67">
        <f t="shared" si="19"/>
        <v>0</v>
      </c>
      <c r="G57" s="67">
        <f t="shared" si="19"/>
        <v>0</v>
      </c>
      <c r="H57" s="67">
        <f t="shared" si="19"/>
        <v>0</v>
      </c>
      <c r="I57" s="67">
        <f t="shared" si="19"/>
        <v>15900</v>
      </c>
      <c r="J57" s="67">
        <f t="shared" si="19"/>
        <v>28477</v>
      </c>
      <c r="K57" s="67">
        <f t="shared" si="19"/>
        <v>0</v>
      </c>
      <c r="L57" s="67">
        <f t="shared" si="19"/>
        <v>0</v>
      </c>
      <c r="M57" s="67">
        <f t="shared" si="19"/>
        <v>0</v>
      </c>
      <c r="N57" s="67">
        <f t="shared" si="19"/>
        <v>16854</v>
      </c>
      <c r="O57" s="67">
        <f t="shared" si="19"/>
        <v>29863.5</v>
      </c>
      <c r="P57" s="67">
        <f t="shared" si="19"/>
        <v>0</v>
      </c>
      <c r="Q57" s="67">
        <f t="shared" si="19"/>
        <v>0</v>
      </c>
      <c r="R57" s="67">
        <f t="shared" si="19"/>
        <v>0</v>
      </c>
      <c r="S57" s="67">
        <f t="shared" si="19"/>
        <v>17865.239999999998</v>
      </c>
      <c r="T57" s="67">
        <f t="shared" si="19"/>
        <v>31633.645</v>
      </c>
      <c r="U57" s="67">
        <f t="shared" si="19"/>
        <v>0</v>
      </c>
      <c r="V57" s="67">
        <f t="shared" si="19"/>
        <v>0</v>
      </c>
      <c r="W57" s="67">
        <f t="shared" si="19"/>
        <v>30000</v>
      </c>
    </row>
    <row r="58" spans="1:23" ht="33.75">
      <c r="A58" s="28" t="s">
        <v>289</v>
      </c>
      <c r="B58" s="5" t="s">
        <v>280</v>
      </c>
      <c r="C58" s="16">
        <f t="shared" si="17"/>
        <v>44399.43</v>
      </c>
      <c r="D58" s="18">
        <v>0</v>
      </c>
      <c r="E58" s="18">
        <v>10000</v>
      </c>
      <c r="F58" s="18">
        <v>0</v>
      </c>
      <c r="G58" s="18">
        <v>0</v>
      </c>
      <c r="H58" s="18">
        <v>0</v>
      </c>
      <c r="I58" s="18">
        <f aca="true" t="shared" si="20" ref="I58:I64">+D58*1.06</f>
        <v>0</v>
      </c>
      <c r="J58" s="18">
        <f>+E58*1.07</f>
        <v>10700</v>
      </c>
      <c r="K58" s="18">
        <v>0</v>
      </c>
      <c r="L58" s="18">
        <v>0</v>
      </c>
      <c r="M58" s="18">
        <v>0</v>
      </c>
      <c r="N58" s="18">
        <f aca="true" t="shared" si="21" ref="N58:N64">+I58*1.06</f>
        <v>0</v>
      </c>
      <c r="O58" s="18">
        <f>+J58*1.07</f>
        <v>11449</v>
      </c>
      <c r="P58" s="18">
        <v>0</v>
      </c>
      <c r="Q58" s="18">
        <v>0</v>
      </c>
      <c r="R58" s="18">
        <v>0</v>
      </c>
      <c r="S58" s="18">
        <f aca="true" t="shared" si="22" ref="S58:S64">+N58*1.06</f>
        <v>0</v>
      </c>
      <c r="T58" s="18">
        <f>+O58*1.07</f>
        <v>12250.43</v>
      </c>
      <c r="U58" s="18">
        <v>0</v>
      </c>
      <c r="V58" s="18">
        <v>0</v>
      </c>
      <c r="W58" s="18">
        <v>0</v>
      </c>
    </row>
    <row r="59" spans="1:23" ht="33.75">
      <c r="A59" s="28" t="s">
        <v>290</v>
      </c>
      <c r="B59" s="5" t="s">
        <v>281</v>
      </c>
      <c r="C59" s="16">
        <f t="shared" si="17"/>
        <v>22199.715</v>
      </c>
      <c r="D59" s="18">
        <v>0</v>
      </c>
      <c r="E59" s="18">
        <v>5000</v>
      </c>
      <c r="F59" s="18">
        <v>0</v>
      </c>
      <c r="G59" s="18">
        <v>0</v>
      </c>
      <c r="H59" s="18">
        <v>0</v>
      </c>
      <c r="I59" s="18">
        <f t="shared" si="20"/>
        <v>0</v>
      </c>
      <c r="J59" s="18">
        <f aca="true" t="shared" si="23" ref="J59:J64">+E59*1.07</f>
        <v>5350</v>
      </c>
      <c r="K59" s="18">
        <v>0</v>
      </c>
      <c r="L59" s="18">
        <v>0</v>
      </c>
      <c r="M59" s="18">
        <v>0</v>
      </c>
      <c r="N59" s="18">
        <f t="shared" si="21"/>
        <v>0</v>
      </c>
      <c r="O59" s="18">
        <f aca="true" t="shared" si="24" ref="O59:O64">+J59*1.07</f>
        <v>5724.5</v>
      </c>
      <c r="P59" s="18">
        <v>0</v>
      </c>
      <c r="Q59" s="18">
        <v>0</v>
      </c>
      <c r="R59" s="18">
        <v>0</v>
      </c>
      <c r="S59" s="18">
        <f t="shared" si="22"/>
        <v>0</v>
      </c>
      <c r="T59" s="18">
        <f aca="true" t="shared" si="25" ref="T59:T64">+O59*1.07</f>
        <v>6125.215</v>
      </c>
      <c r="U59" s="18">
        <v>0</v>
      </c>
      <c r="V59" s="18">
        <v>0</v>
      </c>
      <c r="W59" s="18">
        <v>0</v>
      </c>
    </row>
    <row r="60" spans="1:23" ht="33.75">
      <c r="A60" s="28" t="s">
        <v>291</v>
      </c>
      <c r="B60" s="5" t="s">
        <v>282</v>
      </c>
      <c r="C60" s="16">
        <f t="shared" si="17"/>
        <v>21873.08</v>
      </c>
      <c r="D60" s="18">
        <v>5000</v>
      </c>
      <c r="E60" s="18">
        <v>0</v>
      </c>
      <c r="F60" s="18">
        <v>0</v>
      </c>
      <c r="G60" s="18">
        <v>0</v>
      </c>
      <c r="H60" s="18">
        <v>0</v>
      </c>
      <c r="I60" s="18">
        <f t="shared" si="20"/>
        <v>5300</v>
      </c>
      <c r="J60" s="18">
        <f t="shared" si="23"/>
        <v>0</v>
      </c>
      <c r="K60" s="18">
        <v>0</v>
      </c>
      <c r="L60" s="18">
        <v>0</v>
      </c>
      <c r="M60" s="18">
        <v>0</v>
      </c>
      <c r="N60" s="18">
        <f t="shared" si="21"/>
        <v>5618</v>
      </c>
      <c r="O60" s="18">
        <f t="shared" si="24"/>
        <v>0</v>
      </c>
      <c r="P60" s="18">
        <v>0</v>
      </c>
      <c r="Q60" s="18">
        <v>0</v>
      </c>
      <c r="R60" s="18">
        <v>0</v>
      </c>
      <c r="S60" s="18">
        <f t="shared" si="22"/>
        <v>5955.08</v>
      </c>
      <c r="T60" s="18">
        <f t="shared" si="25"/>
        <v>0</v>
      </c>
      <c r="U60" s="18">
        <v>0</v>
      </c>
      <c r="V60" s="18">
        <v>0</v>
      </c>
      <c r="W60" s="18">
        <v>0</v>
      </c>
    </row>
    <row r="61" spans="1:23" ht="33.75">
      <c r="A61" s="28" t="s">
        <v>292</v>
      </c>
      <c r="B61" s="5" t="s">
        <v>283</v>
      </c>
      <c r="C61" s="16">
        <f t="shared" si="17"/>
        <v>43746.16</v>
      </c>
      <c r="D61" s="18">
        <v>10000</v>
      </c>
      <c r="E61" s="18">
        <v>0</v>
      </c>
      <c r="F61" s="18">
        <v>0</v>
      </c>
      <c r="G61" s="18">
        <v>0</v>
      </c>
      <c r="H61" s="18">
        <v>0</v>
      </c>
      <c r="I61" s="18">
        <f t="shared" si="20"/>
        <v>10600</v>
      </c>
      <c r="J61" s="18">
        <f t="shared" si="23"/>
        <v>0</v>
      </c>
      <c r="K61" s="18">
        <v>0</v>
      </c>
      <c r="L61" s="18">
        <v>0</v>
      </c>
      <c r="M61" s="18">
        <v>0</v>
      </c>
      <c r="N61" s="18">
        <f t="shared" si="21"/>
        <v>11236</v>
      </c>
      <c r="O61" s="18">
        <f t="shared" si="24"/>
        <v>0</v>
      </c>
      <c r="P61" s="18">
        <v>0</v>
      </c>
      <c r="Q61" s="18">
        <v>0</v>
      </c>
      <c r="R61" s="18">
        <v>0</v>
      </c>
      <c r="S61" s="18">
        <f t="shared" si="22"/>
        <v>11910.16</v>
      </c>
      <c r="T61" s="18">
        <f t="shared" si="25"/>
        <v>0</v>
      </c>
      <c r="U61" s="18">
        <v>0</v>
      </c>
      <c r="V61" s="18">
        <v>0</v>
      </c>
      <c r="W61" s="18">
        <v>0</v>
      </c>
    </row>
    <row r="62" spans="1:23" ht="22.5">
      <c r="A62" s="28" t="s">
        <v>293</v>
      </c>
      <c r="B62" s="5" t="s">
        <v>284</v>
      </c>
      <c r="C62" s="16">
        <f t="shared" si="17"/>
        <v>51622</v>
      </c>
      <c r="D62" s="18">
        <v>0</v>
      </c>
      <c r="E62" s="18">
        <v>13247</v>
      </c>
      <c r="F62" s="18">
        <v>0</v>
      </c>
      <c r="G62" s="18">
        <v>0</v>
      </c>
      <c r="H62" s="18">
        <v>0</v>
      </c>
      <c r="I62" s="18">
        <f t="shared" si="20"/>
        <v>0</v>
      </c>
      <c r="J62" s="18">
        <v>12427</v>
      </c>
      <c r="K62" s="18">
        <v>0</v>
      </c>
      <c r="L62" s="18">
        <v>0</v>
      </c>
      <c r="M62" s="18">
        <v>0</v>
      </c>
      <c r="N62" s="18">
        <f t="shared" si="21"/>
        <v>0</v>
      </c>
      <c r="O62" s="18">
        <v>12690</v>
      </c>
      <c r="P62" s="18">
        <v>0</v>
      </c>
      <c r="Q62" s="18">
        <v>0</v>
      </c>
      <c r="R62" s="18">
        <v>0</v>
      </c>
      <c r="S62" s="18">
        <f t="shared" si="22"/>
        <v>0</v>
      </c>
      <c r="T62" s="18">
        <v>13258</v>
      </c>
      <c r="U62" s="18">
        <v>0</v>
      </c>
      <c r="V62" s="18">
        <v>0</v>
      </c>
      <c r="W62" s="18">
        <v>0</v>
      </c>
    </row>
    <row r="63" spans="1:23" ht="33.75">
      <c r="A63" s="28" t="s">
        <v>294</v>
      </c>
      <c r="B63" s="5" t="s">
        <v>285</v>
      </c>
      <c r="C63" s="16">
        <f t="shared" si="17"/>
        <v>15000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f t="shared" si="20"/>
        <v>0</v>
      </c>
      <c r="J63" s="18">
        <f t="shared" si="23"/>
        <v>0</v>
      </c>
      <c r="K63" s="18">
        <v>0</v>
      </c>
      <c r="L63" s="18">
        <v>0</v>
      </c>
      <c r="M63" s="18">
        <v>0</v>
      </c>
      <c r="N63" s="18">
        <f t="shared" si="21"/>
        <v>0</v>
      </c>
      <c r="O63" s="18">
        <f t="shared" si="24"/>
        <v>0</v>
      </c>
      <c r="P63" s="18">
        <v>0</v>
      </c>
      <c r="Q63" s="18">
        <v>0</v>
      </c>
      <c r="R63" s="18">
        <v>0</v>
      </c>
      <c r="S63" s="18">
        <f t="shared" si="22"/>
        <v>0</v>
      </c>
      <c r="T63" s="18">
        <f t="shared" si="25"/>
        <v>0</v>
      </c>
      <c r="U63" s="18">
        <v>0</v>
      </c>
      <c r="V63" s="18">
        <v>0</v>
      </c>
      <c r="W63" s="18">
        <v>15000</v>
      </c>
    </row>
    <row r="64" spans="1:23" ht="22.5">
      <c r="A64" s="28" t="s">
        <v>295</v>
      </c>
      <c r="B64" s="5" t="s">
        <v>286</v>
      </c>
      <c r="C64" s="16">
        <f t="shared" si="17"/>
        <v>15000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f t="shared" si="20"/>
        <v>0</v>
      </c>
      <c r="J64" s="18">
        <f t="shared" si="23"/>
        <v>0</v>
      </c>
      <c r="K64" s="18">
        <v>0</v>
      </c>
      <c r="L64" s="18">
        <v>0</v>
      </c>
      <c r="M64" s="18">
        <v>0</v>
      </c>
      <c r="N64" s="18">
        <f t="shared" si="21"/>
        <v>0</v>
      </c>
      <c r="O64" s="18">
        <f t="shared" si="24"/>
        <v>0</v>
      </c>
      <c r="P64" s="18">
        <v>0</v>
      </c>
      <c r="Q64" s="18">
        <v>0</v>
      </c>
      <c r="R64" s="18">
        <v>0</v>
      </c>
      <c r="S64" s="18">
        <f t="shared" si="22"/>
        <v>0</v>
      </c>
      <c r="T64" s="18">
        <f t="shared" si="25"/>
        <v>0</v>
      </c>
      <c r="U64" s="18">
        <v>0</v>
      </c>
      <c r="V64" s="18">
        <v>0</v>
      </c>
      <c r="W64" s="18">
        <v>15000</v>
      </c>
    </row>
    <row r="65" spans="1:23" s="69" customFormat="1" ht="22.5">
      <c r="A65" s="65" t="s">
        <v>296</v>
      </c>
      <c r="B65" s="75" t="s">
        <v>279</v>
      </c>
      <c r="C65" s="67">
        <f t="shared" si="17"/>
        <v>133198.29</v>
      </c>
      <c r="D65" s="67">
        <f>SUM(D66:D71)</f>
        <v>0</v>
      </c>
      <c r="E65" s="67">
        <f aca="true" t="shared" si="26" ref="E65:W65">SUM(E66:E71)</f>
        <v>30000</v>
      </c>
      <c r="F65" s="67">
        <f t="shared" si="26"/>
        <v>0</v>
      </c>
      <c r="G65" s="67">
        <f t="shared" si="26"/>
        <v>0</v>
      </c>
      <c r="H65" s="67">
        <f t="shared" si="26"/>
        <v>0</v>
      </c>
      <c r="I65" s="67">
        <f t="shared" si="26"/>
        <v>0</v>
      </c>
      <c r="J65" s="67">
        <f t="shared" si="26"/>
        <v>32100</v>
      </c>
      <c r="K65" s="67">
        <f t="shared" si="26"/>
        <v>0</v>
      </c>
      <c r="L65" s="67">
        <f t="shared" si="26"/>
        <v>0</v>
      </c>
      <c r="M65" s="67">
        <f t="shared" si="26"/>
        <v>0</v>
      </c>
      <c r="N65" s="67">
        <f t="shared" si="26"/>
        <v>0</v>
      </c>
      <c r="O65" s="67">
        <f t="shared" si="26"/>
        <v>34347</v>
      </c>
      <c r="P65" s="67">
        <f t="shared" si="26"/>
        <v>0</v>
      </c>
      <c r="Q65" s="67">
        <f t="shared" si="26"/>
        <v>0</v>
      </c>
      <c r="R65" s="67">
        <f t="shared" si="26"/>
        <v>0</v>
      </c>
      <c r="S65" s="67">
        <f t="shared" si="26"/>
        <v>0</v>
      </c>
      <c r="T65" s="67">
        <f t="shared" si="26"/>
        <v>36751.29</v>
      </c>
      <c r="U65" s="67">
        <f t="shared" si="26"/>
        <v>0</v>
      </c>
      <c r="V65" s="67">
        <f t="shared" si="26"/>
        <v>0</v>
      </c>
      <c r="W65" s="67">
        <f t="shared" si="26"/>
        <v>0</v>
      </c>
    </row>
    <row r="66" spans="1:23" ht="22.5">
      <c r="A66" s="28" t="s">
        <v>297</v>
      </c>
      <c r="B66" s="5" t="s">
        <v>303</v>
      </c>
      <c r="C66" s="16">
        <f t="shared" si="17"/>
        <v>22199.715</v>
      </c>
      <c r="D66" s="18">
        <v>0</v>
      </c>
      <c r="E66" s="18">
        <v>5000</v>
      </c>
      <c r="F66" s="18">
        <v>0</v>
      </c>
      <c r="G66" s="18">
        <v>0</v>
      </c>
      <c r="H66" s="18">
        <v>0</v>
      </c>
      <c r="I66" s="18">
        <f aca="true" t="shared" si="27" ref="I66:I71">+D66*1.06</f>
        <v>0</v>
      </c>
      <c r="J66" s="18">
        <f aca="true" t="shared" si="28" ref="J66:J71">+E66*1.07</f>
        <v>5350</v>
      </c>
      <c r="K66" s="18">
        <v>0</v>
      </c>
      <c r="L66" s="18">
        <v>0</v>
      </c>
      <c r="M66" s="18">
        <v>0</v>
      </c>
      <c r="N66" s="18">
        <f aca="true" t="shared" si="29" ref="N66:N71">+I66*1.06</f>
        <v>0</v>
      </c>
      <c r="O66" s="18">
        <f aca="true" t="shared" si="30" ref="O66:O71">+J66*1.07</f>
        <v>5724.5</v>
      </c>
      <c r="P66" s="18">
        <v>0</v>
      </c>
      <c r="Q66" s="18">
        <v>0</v>
      </c>
      <c r="R66" s="18">
        <v>0</v>
      </c>
      <c r="S66" s="18">
        <f aca="true" t="shared" si="31" ref="S66:S71">+N66*1.06</f>
        <v>0</v>
      </c>
      <c r="T66" s="18">
        <f aca="true" t="shared" si="32" ref="T66:T71">+O66*1.07</f>
        <v>6125.215</v>
      </c>
      <c r="U66" s="18">
        <v>0</v>
      </c>
      <c r="V66" s="18">
        <v>0</v>
      </c>
      <c r="W66" s="18">
        <v>0</v>
      </c>
    </row>
    <row r="67" spans="1:23" ht="33.75">
      <c r="A67" s="28" t="s">
        <v>298</v>
      </c>
      <c r="B67" s="5" t="s">
        <v>304</v>
      </c>
      <c r="C67" s="16">
        <f t="shared" si="17"/>
        <v>22199.715</v>
      </c>
      <c r="D67" s="18">
        <v>0</v>
      </c>
      <c r="E67" s="18">
        <v>5000</v>
      </c>
      <c r="F67" s="18">
        <v>0</v>
      </c>
      <c r="G67" s="18">
        <v>0</v>
      </c>
      <c r="H67" s="18">
        <v>0</v>
      </c>
      <c r="I67" s="18">
        <f t="shared" si="27"/>
        <v>0</v>
      </c>
      <c r="J67" s="18">
        <f t="shared" si="28"/>
        <v>5350</v>
      </c>
      <c r="K67" s="18">
        <v>0</v>
      </c>
      <c r="L67" s="18">
        <v>0</v>
      </c>
      <c r="M67" s="18">
        <v>0</v>
      </c>
      <c r="N67" s="18">
        <f t="shared" si="29"/>
        <v>0</v>
      </c>
      <c r="O67" s="18">
        <f t="shared" si="30"/>
        <v>5724.5</v>
      </c>
      <c r="P67" s="18">
        <v>0</v>
      </c>
      <c r="Q67" s="18">
        <v>0</v>
      </c>
      <c r="R67" s="18">
        <v>0</v>
      </c>
      <c r="S67" s="18">
        <f t="shared" si="31"/>
        <v>0</v>
      </c>
      <c r="T67" s="18">
        <f t="shared" si="32"/>
        <v>6125.215</v>
      </c>
      <c r="U67" s="18">
        <v>0</v>
      </c>
      <c r="V67" s="18">
        <v>0</v>
      </c>
      <c r="W67" s="18">
        <v>0</v>
      </c>
    </row>
    <row r="68" spans="1:23" ht="33.75">
      <c r="A68" s="28" t="s">
        <v>299</v>
      </c>
      <c r="B68" s="5" t="s">
        <v>305</v>
      </c>
      <c r="C68" s="16">
        <f t="shared" si="17"/>
        <v>22199.715</v>
      </c>
      <c r="D68" s="18">
        <v>0</v>
      </c>
      <c r="E68" s="18">
        <v>5000</v>
      </c>
      <c r="F68" s="18">
        <v>0</v>
      </c>
      <c r="G68" s="18">
        <v>0</v>
      </c>
      <c r="H68" s="18">
        <v>0</v>
      </c>
      <c r="I68" s="18">
        <f t="shared" si="27"/>
        <v>0</v>
      </c>
      <c r="J68" s="18">
        <f t="shared" si="28"/>
        <v>5350</v>
      </c>
      <c r="K68" s="18">
        <v>0</v>
      </c>
      <c r="L68" s="18">
        <v>0</v>
      </c>
      <c r="M68" s="18">
        <v>0</v>
      </c>
      <c r="N68" s="18">
        <f t="shared" si="29"/>
        <v>0</v>
      </c>
      <c r="O68" s="18">
        <f t="shared" si="30"/>
        <v>5724.5</v>
      </c>
      <c r="P68" s="18">
        <v>0</v>
      </c>
      <c r="Q68" s="18">
        <v>0</v>
      </c>
      <c r="R68" s="18">
        <v>0</v>
      </c>
      <c r="S68" s="18">
        <f t="shared" si="31"/>
        <v>0</v>
      </c>
      <c r="T68" s="18">
        <f t="shared" si="32"/>
        <v>6125.215</v>
      </c>
      <c r="U68" s="18">
        <v>0</v>
      </c>
      <c r="V68" s="18">
        <v>0</v>
      </c>
      <c r="W68" s="18">
        <v>0</v>
      </c>
    </row>
    <row r="69" spans="1:23" ht="45">
      <c r="A69" s="28" t="s">
        <v>300</v>
      </c>
      <c r="B69" s="5" t="s">
        <v>306</v>
      </c>
      <c r="C69" s="16">
        <f t="shared" si="17"/>
        <v>22199.715</v>
      </c>
      <c r="D69" s="18">
        <v>0</v>
      </c>
      <c r="E69" s="18">
        <v>5000</v>
      </c>
      <c r="F69" s="18">
        <v>0</v>
      </c>
      <c r="G69" s="18">
        <v>0</v>
      </c>
      <c r="H69" s="18">
        <v>0</v>
      </c>
      <c r="I69" s="18">
        <f t="shared" si="27"/>
        <v>0</v>
      </c>
      <c r="J69" s="18">
        <f t="shared" si="28"/>
        <v>5350</v>
      </c>
      <c r="K69" s="18">
        <v>0</v>
      </c>
      <c r="L69" s="18">
        <v>0</v>
      </c>
      <c r="M69" s="18">
        <v>0</v>
      </c>
      <c r="N69" s="18">
        <f t="shared" si="29"/>
        <v>0</v>
      </c>
      <c r="O69" s="18">
        <f t="shared" si="30"/>
        <v>5724.5</v>
      </c>
      <c r="P69" s="18">
        <v>0</v>
      </c>
      <c r="Q69" s="18">
        <v>0</v>
      </c>
      <c r="R69" s="18">
        <v>0</v>
      </c>
      <c r="S69" s="18">
        <f t="shared" si="31"/>
        <v>0</v>
      </c>
      <c r="T69" s="18">
        <f t="shared" si="32"/>
        <v>6125.215</v>
      </c>
      <c r="U69" s="18">
        <v>0</v>
      </c>
      <c r="V69" s="18">
        <v>0</v>
      </c>
      <c r="W69" s="18">
        <v>0</v>
      </c>
    </row>
    <row r="70" spans="1:23" s="29" customFormat="1" ht="22.5">
      <c r="A70" s="28" t="s">
        <v>301</v>
      </c>
      <c r="B70" s="5" t="s">
        <v>307</v>
      </c>
      <c r="C70" s="16">
        <f t="shared" si="17"/>
        <v>22199.715</v>
      </c>
      <c r="D70" s="18">
        <v>0</v>
      </c>
      <c r="E70" s="18">
        <v>5000</v>
      </c>
      <c r="F70" s="18">
        <v>0</v>
      </c>
      <c r="G70" s="18">
        <v>0</v>
      </c>
      <c r="H70" s="18">
        <v>0</v>
      </c>
      <c r="I70" s="18">
        <f t="shared" si="27"/>
        <v>0</v>
      </c>
      <c r="J70" s="18">
        <f t="shared" si="28"/>
        <v>5350</v>
      </c>
      <c r="K70" s="18">
        <v>0</v>
      </c>
      <c r="L70" s="18">
        <v>0</v>
      </c>
      <c r="M70" s="18">
        <v>0</v>
      </c>
      <c r="N70" s="18">
        <f t="shared" si="29"/>
        <v>0</v>
      </c>
      <c r="O70" s="18">
        <f t="shared" si="30"/>
        <v>5724.5</v>
      </c>
      <c r="P70" s="18">
        <v>0</v>
      </c>
      <c r="Q70" s="18">
        <v>0</v>
      </c>
      <c r="R70" s="18">
        <v>0</v>
      </c>
      <c r="S70" s="18">
        <f t="shared" si="31"/>
        <v>0</v>
      </c>
      <c r="T70" s="18">
        <f t="shared" si="32"/>
        <v>6125.215</v>
      </c>
      <c r="U70" s="18">
        <v>0</v>
      </c>
      <c r="V70" s="18">
        <v>0</v>
      </c>
      <c r="W70" s="18">
        <v>0</v>
      </c>
    </row>
    <row r="71" spans="1:23" ht="45">
      <c r="A71" s="28" t="s">
        <v>302</v>
      </c>
      <c r="B71" s="5" t="s">
        <v>308</v>
      </c>
      <c r="C71" s="16">
        <f t="shared" si="17"/>
        <v>22199.715</v>
      </c>
      <c r="D71" s="18">
        <v>0</v>
      </c>
      <c r="E71" s="18">
        <v>5000</v>
      </c>
      <c r="F71" s="18">
        <v>0</v>
      </c>
      <c r="G71" s="18">
        <v>0</v>
      </c>
      <c r="H71" s="18">
        <v>0</v>
      </c>
      <c r="I71" s="18">
        <f t="shared" si="27"/>
        <v>0</v>
      </c>
      <c r="J71" s="18">
        <f t="shared" si="28"/>
        <v>5350</v>
      </c>
      <c r="K71" s="18">
        <v>0</v>
      </c>
      <c r="L71" s="18">
        <v>0</v>
      </c>
      <c r="M71" s="18">
        <v>0</v>
      </c>
      <c r="N71" s="18">
        <f t="shared" si="29"/>
        <v>0</v>
      </c>
      <c r="O71" s="18">
        <f t="shared" si="30"/>
        <v>5724.5</v>
      </c>
      <c r="P71" s="18">
        <v>0</v>
      </c>
      <c r="Q71" s="18">
        <v>0</v>
      </c>
      <c r="R71" s="18">
        <v>0</v>
      </c>
      <c r="S71" s="18">
        <f t="shared" si="31"/>
        <v>0</v>
      </c>
      <c r="T71" s="18">
        <f t="shared" si="32"/>
        <v>6125.215</v>
      </c>
      <c r="U71" s="18">
        <v>0</v>
      </c>
      <c r="V71" s="18">
        <v>0</v>
      </c>
      <c r="W71" s="18">
        <v>0</v>
      </c>
    </row>
    <row r="72" spans="1:23" ht="11.25">
      <c r="A72" s="28"/>
      <c r="B72" s="5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7"/>
    </row>
    <row r="73" spans="1:23" s="73" customFormat="1" ht="12.75">
      <c r="A73" s="70" t="s">
        <v>313</v>
      </c>
      <c r="B73" s="77" t="s">
        <v>309</v>
      </c>
      <c r="C73" s="72">
        <f aca="true" t="shared" si="33" ref="C73:C87">SUM(D73:W73)</f>
        <v>663604.158487</v>
      </c>
      <c r="D73" s="72">
        <f>+D74+D76</f>
        <v>39400</v>
      </c>
      <c r="E73" s="72">
        <f aca="true" t="shared" si="34" ref="E73:W73">+E74+E76</f>
        <v>43009</v>
      </c>
      <c r="F73" s="72">
        <f t="shared" si="34"/>
        <v>150000</v>
      </c>
      <c r="G73" s="72">
        <f t="shared" si="34"/>
        <v>200000</v>
      </c>
      <c r="H73" s="72">
        <f t="shared" si="34"/>
        <v>0</v>
      </c>
      <c r="I73" s="72">
        <f t="shared" si="34"/>
        <v>41764</v>
      </c>
      <c r="J73" s="72">
        <f t="shared" si="34"/>
        <v>44729.630000000005</v>
      </c>
      <c r="K73" s="72">
        <f t="shared" si="34"/>
        <v>0</v>
      </c>
      <c r="L73" s="72">
        <f t="shared" si="34"/>
        <v>0</v>
      </c>
      <c r="M73" s="72">
        <f t="shared" si="34"/>
        <v>0</v>
      </c>
      <c r="N73" s="72">
        <f t="shared" si="34"/>
        <v>5618</v>
      </c>
      <c r="O73" s="72">
        <f t="shared" si="34"/>
        <v>47414.004100000006</v>
      </c>
      <c r="P73" s="72">
        <f t="shared" si="34"/>
        <v>0</v>
      </c>
      <c r="Q73" s="72">
        <f t="shared" si="34"/>
        <v>0</v>
      </c>
      <c r="R73" s="72">
        <f t="shared" si="34"/>
        <v>0</v>
      </c>
      <c r="S73" s="72">
        <f t="shared" si="34"/>
        <v>5955.08</v>
      </c>
      <c r="T73" s="72">
        <f t="shared" si="34"/>
        <v>50495.44438700001</v>
      </c>
      <c r="U73" s="72">
        <f t="shared" si="34"/>
        <v>0</v>
      </c>
      <c r="V73" s="72">
        <f t="shared" si="34"/>
        <v>0</v>
      </c>
      <c r="W73" s="72">
        <f t="shared" si="34"/>
        <v>35219</v>
      </c>
    </row>
    <row r="74" spans="1:23" s="69" customFormat="1" ht="33.75">
      <c r="A74" s="65" t="s">
        <v>314</v>
      </c>
      <c r="B74" s="75" t="s">
        <v>311</v>
      </c>
      <c r="C74" s="67">
        <f t="shared" si="33"/>
        <v>66599.145</v>
      </c>
      <c r="D74" s="67">
        <f>+D75</f>
        <v>0</v>
      </c>
      <c r="E74" s="67">
        <f aca="true" t="shared" si="35" ref="E74:W74">+E75</f>
        <v>15000</v>
      </c>
      <c r="F74" s="67">
        <f t="shared" si="35"/>
        <v>0</v>
      </c>
      <c r="G74" s="67">
        <f t="shared" si="35"/>
        <v>0</v>
      </c>
      <c r="H74" s="67">
        <f t="shared" si="35"/>
        <v>0</v>
      </c>
      <c r="I74" s="67">
        <f t="shared" si="35"/>
        <v>0</v>
      </c>
      <c r="J74" s="67">
        <f t="shared" si="35"/>
        <v>16050.000000000002</v>
      </c>
      <c r="K74" s="67">
        <f t="shared" si="35"/>
        <v>0</v>
      </c>
      <c r="L74" s="67">
        <f t="shared" si="35"/>
        <v>0</v>
      </c>
      <c r="M74" s="67">
        <f t="shared" si="35"/>
        <v>0</v>
      </c>
      <c r="N74" s="67">
        <f t="shared" si="35"/>
        <v>0</v>
      </c>
      <c r="O74" s="67">
        <f t="shared" si="35"/>
        <v>17173.500000000004</v>
      </c>
      <c r="P74" s="67">
        <f t="shared" si="35"/>
        <v>0</v>
      </c>
      <c r="Q74" s="67">
        <f t="shared" si="35"/>
        <v>0</v>
      </c>
      <c r="R74" s="67">
        <f t="shared" si="35"/>
        <v>0</v>
      </c>
      <c r="S74" s="67">
        <f t="shared" si="35"/>
        <v>0</v>
      </c>
      <c r="T74" s="67">
        <f t="shared" si="35"/>
        <v>18375.645000000004</v>
      </c>
      <c r="U74" s="67">
        <f t="shared" si="35"/>
        <v>0</v>
      </c>
      <c r="V74" s="67">
        <f t="shared" si="35"/>
        <v>0</v>
      </c>
      <c r="W74" s="67">
        <f t="shared" si="35"/>
        <v>0</v>
      </c>
    </row>
    <row r="75" spans="1:23" ht="45">
      <c r="A75" s="28" t="s">
        <v>315</v>
      </c>
      <c r="B75" s="53" t="s">
        <v>312</v>
      </c>
      <c r="C75" s="16">
        <f t="shared" si="33"/>
        <v>66599.145</v>
      </c>
      <c r="D75" s="18">
        <v>0</v>
      </c>
      <c r="E75" s="18">
        <v>15000</v>
      </c>
      <c r="F75" s="18">
        <v>0</v>
      </c>
      <c r="G75" s="18">
        <v>0</v>
      </c>
      <c r="H75" s="18">
        <v>0</v>
      </c>
      <c r="I75" s="18">
        <f>+D75*1.06</f>
        <v>0</v>
      </c>
      <c r="J75" s="18">
        <f>+E75*1.07</f>
        <v>16050.000000000002</v>
      </c>
      <c r="K75" s="18">
        <v>0</v>
      </c>
      <c r="L75" s="18">
        <v>0</v>
      </c>
      <c r="M75" s="18">
        <v>0</v>
      </c>
      <c r="N75" s="18">
        <f>+I75*1.06</f>
        <v>0</v>
      </c>
      <c r="O75" s="18">
        <f>+J75*1.07</f>
        <v>17173.500000000004</v>
      </c>
      <c r="P75" s="18">
        <v>0</v>
      </c>
      <c r="Q75" s="18">
        <v>0</v>
      </c>
      <c r="R75" s="18">
        <v>0</v>
      </c>
      <c r="S75" s="18">
        <f>+N75*1.06</f>
        <v>0</v>
      </c>
      <c r="T75" s="18">
        <f>+O75*1.07</f>
        <v>18375.645000000004</v>
      </c>
      <c r="U75" s="18">
        <v>0</v>
      </c>
      <c r="V75" s="18">
        <v>0</v>
      </c>
      <c r="W75" s="18">
        <v>0</v>
      </c>
    </row>
    <row r="76" spans="1:23" s="69" customFormat="1" ht="22.5">
      <c r="A76" s="65" t="s">
        <v>316</v>
      </c>
      <c r="B76" s="75" t="s">
        <v>310</v>
      </c>
      <c r="C76" s="67">
        <f t="shared" si="33"/>
        <v>597005.013487</v>
      </c>
      <c r="D76" s="67">
        <f>SUM(D77:D87)</f>
        <v>39400</v>
      </c>
      <c r="E76" s="67">
        <f aca="true" t="shared" si="36" ref="E76:W76">SUM(E77:E87)</f>
        <v>28009</v>
      </c>
      <c r="F76" s="67">
        <f t="shared" si="36"/>
        <v>150000</v>
      </c>
      <c r="G76" s="67">
        <f t="shared" si="36"/>
        <v>200000</v>
      </c>
      <c r="H76" s="67">
        <f t="shared" si="36"/>
        <v>0</v>
      </c>
      <c r="I76" s="67">
        <f t="shared" si="36"/>
        <v>41764</v>
      </c>
      <c r="J76" s="67">
        <f t="shared" si="36"/>
        <v>28679.63</v>
      </c>
      <c r="K76" s="67">
        <f t="shared" si="36"/>
        <v>0</v>
      </c>
      <c r="L76" s="67">
        <f t="shared" si="36"/>
        <v>0</v>
      </c>
      <c r="M76" s="67">
        <f t="shared" si="36"/>
        <v>0</v>
      </c>
      <c r="N76" s="67">
        <f t="shared" si="36"/>
        <v>5618</v>
      </c>
      <c r="O76" s="67">
        <f t="shared" si="36"/>
        <v>30240.504100000002</v>
      </c>
      <c r="P76" s="67">
        <f t="shared" si="36"/>
        <v>0</v>
      </c>
      <c r="Q76" s="67">
        <f t="shared" si="36"/>
        <v>0</v>
      </c>
      <c r="R76" s="67">
        <f t="shared" si="36"/>
        <v>0</v>
      </c>
      <c r="S76" s="67">
        <f t="shared" si="36"/>
        <v>5955.08</v>
      </c>
      <c r="T76" s="67">
        <f t="shared" si="36"/>
        <v>32119.799387000003</v>
      </c>
      <c r="U76" s="67">
        <f t="shared" si="36"/>
        <v>0</v>
      </c>
      <c r="V76" s="67">
        <f t="shared" si="36"/>
        <v>0</v>
      </c>
      <c r="W76" s="67">
        <f t="shared" si="36"/>
        <v>35219</v>
      </c>
    </row>
    <row r="77" spans="1:23" ht="33.75">
      <c r="A77" s="28" t="s">
        <v>317</v>
      </c>
      <c r="B77" s="5" t="s">
        <v>318</v>
      </c>
      <c r="C77" s="16">
        <f t="shared" si="33"/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f aca="true" t="shared" si="37" ref="I77:I87">+D77*1.06</f>
        <v>0</v>
      </c>
      <c r="J77" s="18">
        <v>0</v>
      </c>
      <c r="K77" s="18">
        <v>0</v>
      </c>
      <c r="L77" s="18">
        <v>0</v>
      </c>
      <c r="M77" s="18">
        <v>0</v>
      </c>
      <c r="N77" s="18">
        <f aca="true" t="shared" si="38" ref="N77:N87">+I77*1.06</f>
        <v>0</v>
      </c>
      <c r="O77" s="18">
        <v>0</v>
      </c>
      <c r="P77" s="18">
        <v>0</v>
      </c>
      <c r="Q77" s="18">
        <v>0</v>
      </c>
      <c r="R77" s="18">
        <v>0</v>
      </c>
      <c r="S77" s="18">
        <f aca="true" t="shared" si="39" ref="S77:S87">+N77*1.06</f>
        <v>0</v>
      </c>
      <c r="T77" s="18">
        <v>0</v>
      </c>
      <c r="U77" s="18">
        <v>0</v>
      </c>
      <c r="V77" s="18">
        <v>0</v>
      </c>
      <c r="W77" s="20">
        <v>0</v>
      </c>
    </row>
    <row r="78" spans="1:23" ht="22.5">
      <c r="A78" s="28" t="s">
        <v>329</v>
      </c>
      <c r="B78" s="5" t="s">
        <v>319</v>
      </c>
      <c r="C78" s="16">
        <f t="shared" si="33"/>
        <v>6437.91735</v>
      </c>
      <c r="D78" s="18">
        <v>0</v>
      </c>
      <c r="E78" s="18">
        <v>1450</v>
      </c>
      <c r="F78" s="18">
        <v>0</v>
      </c>
      <c r="G78" s="18">
        <v>0</v>
      </c>
      <c r="H78" s="18">
        <v>0</v>
      </c>
      <c r="I78" s="18">
        <f t="shared" si="37"/>
        <v>0</v>
      </c>
      <c r="J78" s="18">
        <f>+E78*1.07</f>
        <v>1551.5</v>
      </c>
      <c r="K78" s="18">
        <v>0</v>
      </c>
      <c r="L78" s="18">
        <v>0</v>
      </c>
      <c r="M78" s="18">
        <v>0</v>
      </c>
      <c r="N78" s="18">
        <f t="shared" si="38"/>
        <v>0</v>
      </c>
      <c r="O78" s="18">
        <f>+J78*1.07</f>
        <v>1660.105</v>
      </c>
      <c r="P78" s="18">
        <v>0</v>
      </c>
      <c r="Q78" s="18">
        <v>0</v>
      </c>
      <c r="R78" s="18">
        <v>0</v>
      </c>
      <c r="S78" s="18">
        <f t="shared" si="39"/>
        <v>0</v>
      </c>
      <c r="T78" s="18">
        <f>+O78*1.07</f>
        <v>1776.3123500000002</v>
      </c>
      <c r="U78" s="18">
        <v>0</v>
      </c>
      <c r="V78" s="18">
        <v>0</v>
      </c>
      <c r="W78" s="20">
        <v>0</v>
      </c>
    </row>
    <row r="79" spans="1:23" ht="33.75">
      <c r="A79" s="28" t="s">
        <v>330</v>
      </c>
      <c r="B79" s="5" t="s">
        <v>320</v>
      </c>
      <c r="C79" s="16">
        <f t="shared" si="33"/>
        <v>39090</v>
      </c>
      <c r="D79" s="18">
        <v>0</v>
      </c>
      <c r="E79" s="18">
        <v>10000</v>
      </c>
      <c r="F79" s="18">
        <v>0</v>
      </c>
      <c r="G79" s="18">
        <v>0</v>
      </c>
      <c r="H79" s="18">
        <v>0</v>
      </c>
      <c r="I79" s="18">
        <f t="shared" si="37"/>
        <v>0</v>
      </c>
      <c r="J79" s="18">
        <v>9410</v>
      </c>
      <c r="K79" s="18">
        <v>0</v>
      </c>
      <c r="L79" s="18">
        <v>0</v>
      </c>
      <c r="M79" s="18">
        <v>0</v>
      </c>
      <c r="N79" s="18">
        <f t="shared" si="38"/>
        <v>0</v>
      </c>
      <c r="O79" s="18">
        <v>9622</v>
      </c>
      <c r="P79" s="18">
        <v>0</v>
      </c>
      <c r="Q79" s="18">
        <v>0</v>
      </c>
      <c r="R79" s="18">
        <v>0</v>
      </c>
      <c r="S79" s="18">
        <f t="shared" si="39"/>
        <v>0</v>
      </c>
      <c r="T79" s="18">
        <v>10058</v>
      </c>
      <c r="U79" s="18">
        <v>0</v>
      </c>
      <c r="V79" s="18">
        <v>0</v>
      </c>
      <c r="W79" s="20">
        <v>0</v>
      </c>
    </row>
    <row r="80" spans="1:23" ht="45">
      <c r="A80" s="28" t="s">
        <v>331</v>
      </c>
      <c r="B80" s="5" t="s">
        <v>321</v>
      </c>
      <c r="C80" s="16">
        <f t="shared" si="33"/>
        <v>73521.01613700001</v>
      </c>
      <c r="D80" s="18">
        <v>0</v>
      </c>
      <c r="E80" s="18">
        <v>16559</v>
      </c>
      <c r="F80" s="18">
        <v>0</v>
      </c>
      <c r="G80" s="18">
        <v>0</v>
      </c>
      <c r="H80" s="18">
        <v>0</v>
      </c>
      <c r="I80" s="18">
        <f t="shared" si="37"/>
        <v>0</v>
      </c>
      <c r="J80" s="18">
        <f>+E80*1.07</f>
        <v>17718.13</v>
      </c>
      <c r="K80" s="18">
        <v>0</v>
      </c>
      <c r="L80" s="18">
        <v>0</v>
      </c>
      <c r="M80" s="18">
        <v>0</v>
      </c>
      <c r="N80" s="18">
        <f t="shared" si="38"/>
        <v>0</v>
      </c>
      <c r="O80" s="18">
        <f>+J80*1.07</f>
        <v>18958.399100000002</v>
      </c>
      <c r="P80" s="18">
        <v>0</v>
      </c>
      <c r="Q80" s="18">
        <v>0</v>
      </c>
      <c r="R80" s="18">
        <v>0</v>
      </c>
      <c r="S80" s="18">
        <f t="shared" si="39"/>
        <v>0</v>
      </c>
      <c r="T80" s="18">
        <f>+O80*1.07</f>
        <v>20285.487037000003</v>
      </c>
      <c r="U80" s="18">
        <v>0</v>
      </c>
      <c r="V80" s="18">
        <v>0</v>
      </c>
      <c r="W80" s="20">
        <v>0</v>
      </c>
    </row>
    <row r="81" spans="1:23" ht="45">
      <c r="A81" s="28" t="s">
        <v>332</v>
      </c>
      <c r="B81" s="5" t="s">
        <v>322</v>
      </c>
      <c r="C81" s="16">
        <f t="shared" si="33"/>
        <v>350000</v>
      </c>
      <c r="D81" s="18">
        <v>0</v>
      </c>
      <c r="E81" s="18">
        <v>0</v>
      </c>
      <c r="F81" s="18">
        <v>150000</v>
      </c>
      <c r="G81" s="18">
        <v>200000</v>
      </c>
      <c r="H81" s="18">
        <v>0</v>
      </c>
      <c r="I81" s="18">
        <f t="shared" si="37"/>
        <v>0</v>
      </c>
      <c r="J81" s="18">
        <v>0</v>
      </c>
      <c r="K81" s="18">
        <v>0</v>
      </c>
      <c r="L81" s="18">
        <v>0</v>
      </c>
      <c r="M81" s="18">
        <v>0</v>
      </c>
      <c r="N81" s="18">
        <f t="shared" si="38"/>
        <v>0</v>
      </c>
      <c r="O81" s="18">
        <v>0</v>
      </c>
      <c r="P81" s="18">
        <v>0</v>
      </c>
      <c r="Q81" s="18">
        <v>0</v>
      </c>
      <c r="R81" s="18">
        <v>0</v>
      </c>
      <c r="S81" s="18">
        <f t="shared" si="39"/>
        <v>0</v>
      </c>
      <c r="T81" s="18">
        <v>0</v>
      </c>
      <c r="U81" s="18">
        <v>0</v>
      </c>
      <c r="V81" s="18">
        <v>0</v>
      </c>
      <c r="W81" s="18">
        <v>0</v>
      </c>
    </row>
    <row r="82" spans="1:23" ht="22.5">
      <c r="A82" s="28" t="s">
        <v>333</v>
      </c>
      <c r="B82" s="5" t="s">
        <v>323</v>
      </c>
      <c r="C82" s="16">
        <f t="shared" si="33"/>
        <v>219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f t="shared" si="37"/>
        <v>0</v>
      </c>
      <c r="J82" s="18">
        <v>0</v>
      </c>
      <c r="K82" s="18">
        <v>0</v>
      </c>
      <c r="L82" s="18">
        <v>0</v>
      </c>
      <c r="M82" s="18">
        <v>0</v>
      </c>
      <c r="N82" s="18">
        <f t="shared" si="38"/>
        <v>0</v>
      </c>
      <c r="O82" s="18">
        <v>0</v>
      </c>
      <c r="P82" s="18">
        <v>0</v>
      </c>
      <c r="Q82" s="18">
        <v>0</v>
      </c>
      <c r="R82" s="18">
        <v>0</v>
      </c>
      <c r="S82" s="18">
        <f t="shared" si="39"/>
        <v>0</v>
      </c>
      <c r="T82" s="18">
        <v>0</v>
      </c>
      <c r="U82" s="18">
        <v>0</v>
      </c>
      <c r="V82" s="18">
        <v>0</v>
      </c>
      <c r="W82" s="18">
        <v>219</v>
      </c>
    </row>
    <row r="83" spans="1:23" ht="22.5">
      <c r="A83" s="28" t="s">
        <v>334</v>
      </c>
      <c r="B83" s="5" t="s">
        <v>324</v>
      </c>
      <c r="C83" s="16">
        <f t="shared" si="33"/>
        <v>29664</v>
      </c>
      <c r="D83" s="18">
        <v>14400</v>
      </c>
      <c r="E83" s="18">
        <v>0</v>
      </c>
      <c r="F83" s="18">
        <v>0</v>
      </c>
      <c r="G83" s="18">
        <v>0</v>
      </c>
      <c r="H83" s="18">
        <v>0</v>
      </c>
      <c r="I83" s="18">
        <f t="shared" si="37"/>
        <v>15264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f t="shared" si="39"/>
        <v>0</v>
      </c>
      <c r="T83" s="18">
        <v>0</v>
      </c>
      <c r="U83" s="18">
        <v>0</v>
      </c>
      <c r="V83" s="18">
        <v>0</v>
      </c>
      <c r="W83" s="18">
        <v>0</v>
      </c>
    </row>
    <row r="84" spans="1:23" ht="56.25">
      <c r="A84" s="28" t="s">
        <v>335</v>
      </c>
      <c r="B84" s="5" t="s">
        <v>325</v>
      </c>
      <c r="C84" s="16">
        <f t="shared" si="33"/>
        <v>10000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f t="shared" si="37"/>
        <v>0</v>
      </c>
      <c r="J84" s="18">
        <v>0</v>
      </c>
      <c r="K84" s="18">
        <v>0</v>
      </c>
      <c r="L84" s="18">
        <v>0</v>
      </c>
      <c r="M84" s="18">
        <v>0</v>
      </c>
      <c r="N84" s="18">
        <f t="shared" si="38"/>
        <v>0</v>
      </c>
      <c r="O84" s="18">
        <v>0</v>
      </c>
      <c r="P84" s="18">
        <v>0</v>
      </c>
      <c r="Q84" s="18">
        <v>0</v>
      </c>
      <c r="R84" s="18">
        <v>0</v>
      </c>
      <c r="S84" s="18">
        <f t="shared" si="39"/>
        <v>0</v>
      </c>
      <c r="T84" s="18">
        <v>0</v>
      </c>
      <c r="U84" s="18">
        <v>0</v>
      </c>
      <c r="V84" s="18">
        <v>0</v>
      </c>
      <c r="W84" s="18">
        <v>10000</v>
      </c>
    </row>
    <row r="85" spans="1:23" ht="33.75">
      <c r="A85" s="28" t="s">
        <v>336</v>
      </c>
      <c r="B85" s="5" t="s">
        <v>326</v>
      </c>
      <c r="C85" s="16">
        <f t="shared" si="33"/>
        <v>41200</v>
      </c>
      <c r="D85" s="18">
        <v>20000</v>
      </c>
      <c r="E85" s="18">
        <v>0</v>
      </c>
      <c r="F85" s="18">
        <v>0</v>
      </c>
      <c r="G85" s="18">
        <v>0</v>
      </c>
      <c r="H85" s="18">
        <v>0</v>
      </c>
      <c r="I85" s="18">
        <f t="shared" si="37"/>
        <v>21200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f t="shared" si="39"/>
        <v>0</v>
      </c>
      <c r="T85" s="18">
        <v>0</v>
      </c>
      <c r="U85" s="18">
        <v>0</v>
      </c>
      <c r="V85" s="18">
        <v>0</v>
      </c>
      <c r="W85" s="18">
        <v>0</v>
      </c>
    </row>
    <row r="86" spans="1:23" ht="22.5">
      <c r="A86" s="28" t="s">
        <v>337</v>
      </c>
      <c r="B86" s="5" t="s">
        <v>327</v>
      </c>
      <c r="C86" s="16">
        <f t="shared" si="33"/>
        <v>25000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f t="shared" si="37"/>
        <v>0</v>
      </c>
      <c r="J86" s="18">
        <v>0</v>
      </c>
      <c r="K86" s="18">
        <v>0</v>
      </c>
      <c r="L86" s="18">
        <v>0</v>
      </c>
      <c r="M86" s="18">
        <v>0</v>
      </c>
      <c r="N86" s="18">
        <f t="shared" si="38"/>
        <v>0</v>
      </c>
      <c r="O86" s="18">
        <v>0</v>
      </c>
      <c r="P86" s="18">
        <v>0</v>
      </c>
      <c r="Q86" s="18">
        <v>0</v>
      </c>
      <c r="R86" s="18">
        <v>0</v>
      </c>
      <c r="S86" s="18">
        <f t="shared" si="39"/>
        <v>0</v>
      </c>
      <c r="T86" s="18">
        <v>0</v>
      </c>
      <c r="U86" s="18">
        <v>0</v>
      </c>
      <c r="V86" s="18">
        <v>0</v>
      </c>
      <c r="W86" s="18">
        <v>25000</v>
      </c>
    </row>
    <row r="87" spans="1:23" ht="33.75">
      <c r="A87" s="28" t="s">
        <v>338</v>
      </c>
      <c r="B87" s="5" t="s">
        <v>328</v>
      </c>
      <c r="C87" s="16">
        <f t="shared" si="33"/>
        <v>21873.08</v>
      </c>
      <c r="D87" s="18">
        <v>5000</v>
      </c>
      <c r="E87" s="18">
        <v>0</v>
      </c>
      <c r="F87" s="18">
        <v>0</v>
      </c>
      <c r="G87" s="18">
        <v>0</v>
      </c>
      <c r="H87" s="18">
        <v>0</v>
      </c>
      <c r="I87" s="18">
        <f t="shared" si="37"/>
        <v>5300</v>
      </c>
      <c r="J87" s="18">
        <v>0</v>
      </c>
      <c r="K87" s="18">
        <v>0</v>
      </c>
      <c r="L87" s="18">
        <v>0</v>
      </c>
      <c r="M87" s="18">
        <v>0</v>
      </c>
      <c r="N87" s="18">
        <f t="shared" si="38"/>
        <v>5618</v>
      </c>
      <c r="O87" s="18">
        <v>0</v>
      </c>
      <c r="P87" s="18">
        <v>0</v>
      </c>
      <c r="Q87" s="18">
        <v>0</v>
      </c>
      <c r="R87" s="18">
        <v>0</v>
      </c>
      <c r="S87" s="18">
        <f t="shared" si="39"/>
        <v>5955.08</v>
      </c>
      <c r="T87" s="18">
        <v>0</v>
      </c>
      <c r="U87" s="18">
        <v>0</v>
      </c>
      <c r="V87" s="18">
        <v>0</v>
      </c>
      <c r="W87" s="18">
        <v>0</v>
      </c>
    </row>
    <row r="88" spans="1:23" ht="11.25">
      <c r="A88" s="28"/>
      <c r="B88" s="5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7"/>
    </row>
    <row r="89" spans="1:23" s="73" customFormat="1" ht="12.75">
      <c r="A89" s="70" t="s">
        <v>341</v>
      </c>
      <c r="B89" s="77" t="s">
        <v>339</v>
      </c>
      <c r="C89" s="72">
        <f aca="true" t="shared" si="40" ref="C89:C122">SUM(D89:W89)</f>
        <v>415743.31</v>
      </c>
      <c r="D89" s="72">
        <f>+D90</f>
        <v>10000</v>
      </c>
      <c r="E89" s="72">
        <f aca="true" t="shared" si="41" ref="E89:W89">+E90</f>
        <v>50000</v>
      </c>
      <c r="F89" s="72">
        <f t="shared" si="41"/>
        <v>0</v>
      </c>
      <c r="G89" s="72">
        <f t="shared" si="41"/>
        <v>150000</v>
      </c>
      <c r="H89" s="72">
        <f t="shared" si="41"/>
        <v>0</v>
      </c>
      <c r="I89" s="72">
        <f t="shared" si="41"/>
        <v>10600</v>
      </c>
      <c r="J89" s="72">
        <f t="shared" si="41"/>
        <v>53500</v>
      </c>
      <c r="K89" s="72">
        <f t="shared" si="41"/>
        <v>0</v>
      </c>
      <c r="L89" s="72">
        <f t="shared" si="41"/>
        <v>0</v>
      </c>
      <c r="M89" s="72">
        <f t="shared" si="41"/>
        <v>0</v>
      </c>
      <c r="N89" s="72">
        <f t="shared" si="41"/>
        <v>11236</v>
      </c>
      <c r="O89" s="72">
        <f t="shared" si="41"/>
        <v>57245</v>
      </c>
      <c r="P89" s="72">
        <f t="shared" si="41"/>
        <v>0</v>
      </c>
      <c r="Q89" s="72">
        <f t="shared" si="41"/>
        <v>0</v>
      </c>
      <c r="R89" s="72">
        <f t="shared" si="41"/>
        <v>0</v>
      </c>
      <c r="S89" s="72">
        <f t="shared" si="41"/>
        <v>11910.16</v>
      </c>
      <c r="T89" s="72">
        <f t="shared" si="41"/>
        <v>61252.15</v>
      </c>
      <c r="U89" s="72">
        <f t="shared" si="41"/>
        <v>0</v>
      </c>
      <c r="V89" s="72">
        <f t="shared" si="41"/>
        <v>0</v>
      </c>
      <c r="W89" s="72">
        <f t="shared" si="41"/>
        <v>0</v>
      </c>
    </row>
    <row r="90" spans="1:23" s="69" customFormat="1" ht="45">
      <c r="A90" s="65" t="s">
        <v>342</v>
      </c>
      <c r="B90" s="75" t="s">
        <v>340</v>
      </c>
      <c r="C90" s="67">
        <f t="shared" si="40"/>
        <v>415743.31</v>
      </c>
      <c r="D90" s="67">
        <f>SUM(D91:D97)</f>
        <v>10000</v>
      </c>
      <c r="E90" s="67">
        <f aca="true" t="shared" si="42" ref="E90:W90">SUM(E91:E97)</f>
        <v>50000</v>
      </c>
      <c r="F90" s="67">
        <f t="shared" si="42"/>
        <v>0</v>
      </c>
      <c r="G90" s="67">
        <f t="shared" si="42"/>
        <v>150000</v>
      </c>
      <c r="H90" s="67">
        <f t="shared" si="42"/>
        <v>0</v>
      </c>
      <c r="I90" s="67">
        <f t="shared" si="42"/>
        <v>10600</v>
      </c>
      <c r="J90" s="67">
        <f t="shared" si="42"/>
        <v>53500</v>
      </c>
      <c r="K90" s="67">
        <f t="shared" si="42"/>
        <v>0</v>
      </c>
      <c r="L90" s="67">
        <f t="shared" si="42"/>
        <v>0</v>
      </c>
      <c r="M90" s="67">
        <f t="shared" si="42"/>
        <v>0</v>
      </c>
      <c r="N90" s="67">
        <f t="shared" si="42"/>
        <v>11236</v>
      </c>
      <c r="O90" s="67">
        <f t="shared" si="42"/>
        <v>57245</v>
      </c>
      <c r="P90" s="67">
        <f t="shared" si="42"/>
        <v>0</v>
      </c>
      <c r="Q90" s="67">
        <f t="shared" si="42"/>
        <v>0</v>
      </c>
      <c r="R90" s="67">
        <f t="shared" si="42"/>
        <v>0</v>
      </c>
      <c r="S90" s="67">
        <f t="shared" si="42"/>
        <v>11910.16</v>
      </c>
      <c r="T90" s="67">
        <f t="shared" si="42"/>
        <v>61252.15</v>
      </c>
      <c r="U90" s="67">
        <f t="shared" si="42"/>
        <v>0</v>
      </c>
      <c r="V90" s="67">
        <f t="shared" si="42"/>
        <v>0</v>
      </c>
      <c r="W90" s="67">
        <f t="shared" si="42"/>
        <v>0</v>
      </c>
    </row>
    <row r="91" spans="1:23" ht="56.25">
      <c r="A91" s="28" t="s">
        <v>343</v>
      </c>
      <c r="B91" s="5" t="s">
        <v>545</v>
      </c>
      <c r="C91" s="16">
        <f t="shared" si="40"/>
        <v>43746.16</v>
      </c>
      <c r="D91" s="18">
        <v>10000</v>
      </c>
      <c r="E91" s="18">
        <v>0</v>
      </c>
      <c r="F91" s="18">
        <v>0</v>
      </c>
      <c r="G91" s="18">
        <v>0</v>
      </c>
      <c r="H91" s="18">
        <v>0</v>
      </c>
      <c r="I91" s="18">
        <f aca="true" t="shared" si="43" ref="I91:I97">+D91*1.06</f>
        <v>10600</v>
      </c>
      <c r="J91" s="18">
        <v>0</v>
      </c>
      <c r="K91" s="18">
        <v>0</v>
      </c>
      <c r="L91" s="18">
        <v>0</v>
      </c>
      <c r="M91" s="18">
        <v>0</v>
      </c>
      <c r="N91" s="18">
        <f aca="true" t="shared" si="44" ref="N91:N97">+I91*1.06</f>
        <v>11236</v>
      </c>
      <c r="O91" s="18">
        <v>0</v>
      </c>
      <c r="P91" s="18">
        <v>0</v>
      </c>
      <c r="Q91" s="18">
        <v>0</v>
      </c>
      <c r="R91" s="18">
        <v>0</v>
      </c>
      <c r="S91" s="18">
        <f aca="true" t="shared" si="45" ref="S91:S97">+N91*1.06</f>
        <v>11910.16</v>
      </c>
      <c r="T91" s="18">
        <v>0</v>
      </c>
      <c r="U91" s="18">
        <v>0</v>
      </c>
      <c r="V91" s="18">
        <v>0</v>
      </c>
      <c r="W91" s="18">
        <v>0</v>
      </c>
    </row>
    <row r="92" spans="1:23" ht="22.5">
      <c r="A92" s="28" t="s">
        <v>344</v>
      </c>
      <c r="B92" s="5" t="s">
        <v>350</v>
      </c>
      <c r="C92" s="16">
        <f t="shared" si="40"/>
        <v>221997.15</v>
      </c>
      <c r="D92" s="18">
        <v>0</v>
      </c>
      <c r="E92" s="18">
        <v>50000</v>
      </c>
      <c r="F92" s="18">
        <v>0</v>
      </c>
      <c r="G92" s="18">
        <v>0</v>
      </c>
      <c r="H92" s="18">
        <v>0</v>
      </c>
      <c r="I92" s="18">
        <f t="shared" si="43"/>
        <v>0</v>
      </c>
      <c r="J92" s="18">
        <f>+E92*1.07</f>
        <v>53500</v>
      </c>
      <c r="K92" s="18">
        <v>0</v>
      </c>
      <c r="L92" s="18">
        <v>0</v>
      </c>
      <c r="M92" s="18">
        <v>0</v>
      </c>
      <c r="N92" s="18">
        <f t="shared" si="44"/>
        <v>0</v>
      </c>
      <c r="O92" s="18">
        <f>+J92*1.07</f>
        <v>57245</v>
      </c>
      <c r="P92" s="18">
        <v>0</v>
      </c>
      <c r="Q92" s="18">
        <v>0</v>
      </c>
      <c r="R92" s="18">
        <v>0</v>
      </c>
      <c r="S92" s="18">
        <f t="shared" si="45"/>
        <v>0</v>
      </c>
      <c r="T92" s="18">
        <f>+O92*1.07</f>
        <v>61252.15</v>
      </c>
      <c r="U92" s="18">
        <v>0</v>
      </c>
      <c r="V92" s="18">
        <v>0</v>
      </c>
      <c r="W92" s="18">
        <v>0</v>
      </c>
    </row>
    <row r="93" spans="1:23" ht="33.75">
      <c r="A93" s="28" t="s">
        <v>345</v>
      </c>
      <c r="B93" s="5" t="s">
        <v>351</v>
      </c>
      <c r="C93" s="16">
        <f t="shared" si="40"/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f t="shared" si="43"/>
        <v>0</v>
      </c>
      <c r="J93" s="18">
        <v>0</v>
      </c>
      <c r="K93" s="18">
        <v>0</v>
      </c>
      <c r="L93" s="18">
        <v>0</v>
      </c>
      <c r="M93" s="18">
        <v>0</v>
      </c>
      <c r="N93" s="18">
        <f t="shared" si="44"/>
        <v>0</v>
      </c>
      <c r="O93" s="18">
        <v>0</v>
      </c>
      <c r="P93" s="18">
        <v>0</v>
      </c>
      <c r="Q93" s="18">
        <v>0</v>
      </c>
      <c r="R93" s="18">
        <v>0</v>
      </c>
      <c r="S93" s="18">
        <f t="shared" si="45"/>
        <v>0</v>
      </c>
      <c r="T93" s="18">
        <v>0</v>
      </c>
      <c r="U93" s="18">
        <v>0</v>
      </c>
      <c r="V93" s="18">
        <v>0</v>
      </c>
      <c r="W93" s="18">
        <v>0</v>
      </c>
    </row>
    <row r="94" spans="1:23" ht="33.75">
      <c r="A94" s="28" t="s">
        <v>346</v>
      </c>
      <c r="B94" s="5" t="s">
        <v>352</v>
      </c>
      <c r="C94" s="16">
        <f t="shared" si="40"/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f t="shared" si="43"/>
        <v>0</v>
      </c>
      <c r="J94" s="18">
        <v>0</v>
      </c>
      <c r="K94" s="18">
        <v>0</v>
      </c>
      <c r="L94" s="18">
        <v>0</v>
      </c>
      <c r="M94" s="18">
        <v>0</v>
      </c>
      <c r="N94" s="18">
        <f t="shared" si="44"/>
        <v>0</v>
      </c>
      <c r="O94" s="18">
        <v>0</v>
      </c>
      <c r="P94" s="18">
        <v>0</v>
      </c>
      <c r="Q94" s="18">
        <v>0</v>
      </c>
      <c r="R94" s="18">
        <v>0</v>
      </c>
      <c r="S94" s="18">
        <f t="shared" si="45"/>
        <v>0</v>
      </c>
      <c r="T94" s="18">
        <v>0</v>
      </c>
      <c r="U94" s="18">
        <v>0</v>
      </c>
      <c r="V94" s="18">
        <v>0</v>
      </c>
      <c r="W94" s="18">
        <v>0</v>
      </c>
    </row>
    <row r="95" spans="1:23" ht="22.5">
      <c r="A95" s="28" t="s">
        <v>347</v>
      </c>
      <c r="B95" s="5" t="s">
        <v>353</v>
      </c>
      <c r="C95" s="16">
        <f t="shared" si="40"/>
        <v>0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f t="shared" si="43"/>
        <v>0</v>
      </c>
      <c r="J95" s="18">
        <v>0</v>
      </c>
      <c r="K95" s="18">
        <v>0</v>
      </c>
      <c r="L95" s="18">
        <v>0</v>
      </c>
      <c r="M95" s="18">
        <v>0</v>
      </c>
      <c r="N95" s="18">
        <f t="shared" si="44"/>
        <v>0</v>
      </c>
      <c r="O95" s="18">
        <v>0</v>
      </c>
      <c r="P95" s="18">
        <v>0</v>
      </c>
      <c r="Q95" s="18">
        <v>0</v>
      </c>
      <c r="R95" s="18">
        <v>0</v>
      </c>
      <c r="S95" s="18">
        <f t="shared" si="45"/>
        <v>0</v>
      </c>
      <c r="T95" s="18">
        <v>0</v>
      </c>
      <c r="U95" s="18">
        <v>0</v>
      </c>
      <c r="V95" s="18">
        <v>0</v>
      </c>
      <c r="W95" s="18">
        <v>0</v>
      </c>
    </row>
    <row r="96" spans="1:23" ht="33.75">
      <c r="A96" s="28" t="s">
        <v>348</v>
      </c>
      <c r="B96" s="5" t="s">
        <v>543</v>
      </c>
      <c r="C96" s="16">
        <f t="shared" si="40"/>
        <v>150000</v>
      </c>
      <c r="D96" s="18">
        <v>0</v>
      </c>
      <c r="E96" s="18">
        <v>0</v>
      </c>
      <c r="F96" s="18">
        <v>0</v>
      </c>
      <c r="G96" s="18">
        <v>150000</v>
      </c>
      <c r="H96" s="18">
        <v>0</v>
      </c>
      <c r="I96" s="18">
        <f t="shared" si="43"/>
        <v>0</v>
      </c>
      <c r="J96" s="18">
        <v>0</v>
      </c>
      <c r="K96" s="18">
        <v>0</v>
      </c>
      <c r="L96" s="18">
        <v>0</v>
      </c>
      <c r="M96" s="18">
        <v>0</v>
      </c>
      <c r="N96" s="18">
        <f t="shared" si="44"/>
        <v>0</v>
      </c>
      <c r="O96" s="18">
        <v>0</v>
      </c>
      <c r="P96" s="18">
        <v>0</v>
      </c>
      <c r="Q96" s="18">
        <v>0</v>
      </c>
      <c r="R96" s="18">
        <v>0</v>
      </c>
      <c r="S96" s="18">
        <f t="shared" si="45"/>
        <v>0</v>
      </c>
      <c r="T96" s="18">
        <v>0</v>
      </c>
      <c r="U96" s="18">
        <v>0</v>
      </c>
      <c r="V96" s="18">
        <v>0</v>
      </c>
      <c r="W96" s="18">
        <v>0</v>
      </c>
    </row>
    <row r="97" spans="1:23" ht="33.75">
      <c r="A97" s="28" t="s">
        <v>349</v>
      </c>
      <c r="B97" s="5" t="s">
        <v>354</v>
      </c>
      <c r="C97" s="16">
        <f t="shared" si="40"/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f t="shared" si="43"/>
        <v>0</v>
      </c>
      <c r="J97" s="18">
        <v>0</v>
      </c>
      <c r="K97" s="18">
        <v>0</v>
      </c>
      <c r="L97" s="18">
        <v>0</v>
      </c>
      <c r="M97" s="18">
        <v>0</v>
      </c>
      <c r="N97" s="18">
        <f t="shared" si="44"/>
        <v>0</v>
      </c>
      <c r="O97" s="18">
        <v>0</v>
      </c>
      <c r="P97" s="18">
        <v>0</v>
      </c>
      <c r="Q97" s="18">
        <v>0</v>
      </c>
      <c r="R97" s="18">
        <v>0</v>
      </c>
      <c r="S97" s="18">
        <f t="shared" si="45"/>
        <v>0</v>
      </c>
      <c r="T97" s="18">
        <v>0</v>
      </c>
      <c r="U97" s="18">
        <v>0</v>
      </c>
      <c r="V97" s="18">
        <v>0</v>
      </c>
      <c r="W97" s="18">
        <v>0</v>
      </c>
    </row>
    <row r="98" spans="1:23" ht="11.25">
      <c r="A98" s="28"/>
      <c r="B98" s="5"/>
      <c r="C98" s="16">
        <f t="shared" si="40"/>
        <v>0</v>
      </c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7"/>
    </row>
    <row r="99" spans="1:23" s="73" customFormat="1" ht="38.25">
      <c r="A99" s="70" t="s">
        <v>358</v>
      </c>
      <c r="B99" s="77" t="s">
        <v>355</v>
      </c>
      <c r="C99" s="72">
        <f t="shared" si="40"/>
        <v>543107.9469999999</v>
      </c>
      <c r="D99" s="72">
        <f>+D100+D118</f>
        <v>46000</v>
      </c>
      <c r="E99" s="72">
        <f aca="true" t="shared" si="46" ref="E99:W99">+E100+E118</f>
        <v>77000</v>
      </c>
      <c r="F99" s="72">
        <f t="shared" si="46"/>
        <v>0</v>
      </c>
      <c r="G99" s="72">
        <f t="shared" si="46"/>
        <v>0</v>
      </c>
      <c r="H99" s="72">
        <f t="shared" si="46"/>
        <v>0</v>
      </c>
      <c r="I99" s="72">
        <f t="shared" si="46"/>
        <v>48760</v>
      </c>
      <c r="J99" s="72">
        <f t="shared" si="46"/>
        <v>82390</v>
      </c>
      <c r="K99" s="72">
        <f t="shared" si="46"/>
        <v>0</v>
      </c>
      <c r="L99" s="72">
        <f t="shared" si="46"/>
        <v>0</v>
      </c>
      <c r="M99" s="72">
        <f t="shared" si="46"/>
        <v>0</v>
      </c>
      <c r="N99" s="72">
        <f t="shared" si="46"/>
        <v>51685.6</v>
      </c>
      <c r="O99" s="72">
        <f t="shared" si="46"/>
        <v>88157.3</v>
      </c>
      <c r="P99" s="72">
        <f t="shared" si="46"/>
        <v>0</v>
      </c>
      <c r="Q99" s="72">
        <f t="shared" si="46"/>
        <v>0</v>
      </c>
      <c r="R99" s="72">
        <f t="shared" si="46"/>
        <v>0</v>
      </c>
      <c r="S99" s="72">
        <f t="shared" si="46"/>
        <v>54786.736000000004</v>
      </c>
      <c r="T99" s="72">
        <f t="shared" si="46"/>
        <v>94328.311</v>
      </c>
      <c r="U99" s="72">
        <f t="shared" si="46"/>
        <v>0</v>
      </c>
      <c r="V99" s="72">
        <f t="shared" si="46"/>
        <v>0</v>
      </c>
      <c r="W99" s="72">
        <f t="shared" si="46"/>
        <v>0</v>
      </c>
    </row>
    <row r="100" spans="1:23" s="69" customFormat="1" ht="33.75">
      <c r="A100" s="65" t="s">
        <v>359</v>
      </c>
      <c r="B100" s="75" t="s">
        <v>356</v>
      </c>
      <c r="C100" s="67">
        <f t="shared" si="40"/>
        <v>477488.707</v>
      </c>
      <c r="D100" s="67">
        <f>SUM(D101:D117)</f>
        <v>31000</v>
      </c>
      <c r="E100" s="67">
        <f aca="true" t="shared" si="47" ref="E100:W100">SUM(E101:E117)</f>
        <v>77000</v>
      </c>
      <c r="F100" s="67">
        <f t="shared" si="47"/>
        <v>0</v>
      </c>
      <c r="G100" s="67">
        <f t="shared" si="47"/>
        <v>0</v>
      </c>
      <c r="H100" s="67">
        <f t="shared" si="47"/>
        <v>0</v>
      </c>
      <c r="I100" s="67">
        <f t="shared" si="47"/>
        <v>32860</v>
      </c>
      <c r="J100" s="67">
        <f t="shared" si="47"/>
        <v>82390</v>
      </c>
      <c r="K100" s="67">
        <f t="shared" si="47"/>
        <v>0</v>
      </c>
      <c r="L100" s="67">
        <f t="shared" si="47"/>
        <v>0</v>
      </c>
      <c r="M100" s="67">
        <f t="shared" si="47"/>
        <v>0</v>
      </c>
      <c r="N100" s="67">
        <f t="shared" si="47"/>
        <v>34831.6</v>
      </c>
      <c r="O100" s="67">
        <f t="shared" si="47"/>
        <v>88157.3</v>
      </c>
      <c r="P100" s="67">
        <f t="shared" si="47"/>
        <v>0</v>
      </c>
      <c r="Q100" s="67">
        <f t="shared" si="47"/>
        <v>0</v>
      </c>
      <c r="R100" s="67">
        <f t="shared" si="47"/>
        <v>0</v>
      </c>
      <c r="S100" s="67">
        <f t="shared" si="47"/>
        <v>36921.496</v>
      </c>
      <c r="T100" s="67">
        <f t="shared" si="47"/>
        <v>94328.311</v>
      </c>
      <c r="U100" s="67">
        <f t="shared" si="47"/>
        <v>0</v>
      </c>
      <c r="V100" s="67">
        <f t="shared" si="47"/>
        <v>0</v>
      </c>
      <c r="W100" s="67">
        <f t="shared" si="47"/>
        <v>0</v>
      </c>
    </row>
    <row r="101" spans="1:23" ht="33.75">
      <c r="A101" s="28" t="s">
        <v>360</v>
      </c>
      <c r="B101" s="52" t="s">
        <v>361</v>
      </c>
      <c r="C101" s="16">
        <f t="shared" si="40"/>
        <v>66599.145</v>
      </c>
      <c r="D101" s="18">
        <v>0</v>
      </c>
      <c r="E101" s="18">
        <v>15000</v>
      </c>
      <c r="F101" s="18">
        <v>0</v>
      </c>
      <c r="G101" s="18">
        <v>0</v>
      </c>
      <c r="H101" s="18">
        <v>0</v>
      </c>
      <c r="I101" s="18">
        <f aca="true" t="shared" si="48" ref="I101:I117">+D101*1.06</f>
        <v>0</v>
      </c>
      <c r="J101" s="18">
        <f>+E101*1.07</f>
        <v>16050.000000000002</v>
      </c>
      <c r="K101" s="18">
        <v>0</v>
      </c>
      <c r="L101" s="18">
        <v>0</v>
      </c>
      <c r="M101" s="18">
        <v>0</v>
      </c>
      <c r="N101" s="18">
        <f aca="true" t="shared" si="49" ref="N101:N117">+I101*1.06</f>
        <v>0</v>
      </c>
      <c r="O101" s="18">
        <f>+J101*1.07</f>
        <v>17173.500000000004</v>
      </c>
      <c r="P101" s="18">
        <v>0</v>
      </c>
      <c r="Q101" s="18">
        <v>0</v>
      </c>
      <c r="R101" s="18">
        <v>0</v>
      </c>
      <c r="S101" s="18">
        <f aca="true" t="shared" si="50" ref="S101:S117">+N101*1.06</f>
        <v>0</v>
      </c>
      <c r="T101" s="18">
        <f>+O101*1.07</f>
        <v>18375.645000000004</v>
      </c>
      <c r="U101" s="18">
        <v>0</v>
      </c>
      <c r="V101" s="18">
        <v>0</v>
      </c>
      <c r="W101" s="18">
        <v>0</v>
      </c>
    </row>
    <row r="102" spans="1:23" ht="56.25">
      <c r="A102" s="28" t="s">
        <v>379</v>
      </c>
      <c r="B102" s="52" t="s">
        <v>362</v>
      </c>
      <c r="C102" s="16">
        <f t="shared" si="40"/>
        <v>22199.715</v>
      </c>
      <c r="D102" s="18">
        <v>0</v>
      </c>
      <c r="E102" s="18">
        <v>5000</v>
      </c>
      <c r="F102" s="18">
        <v>0</v>
      </c>
      <c r="G102" s="18">
        <v>0</v>
      </c>
      <c r="H102" s="18">
        <v>0</v>
      </c>
      <c r="I102" s="18">
        <f t="shared" si="48"/>
        <v>0</v>
      </c>
      <c r="J102" s="18">
        <f aca="true" t="shared" si="51" ref="J102:J117">+E102*1.07</f>
        <v>5350</v>
      </c>
      <c r="K102" s="18">
        <v>0</v>
      </c>
      <c r="L102" s="18">
        <v>0</v>
      </c>
      <c r="M102" s="18">
        <v>0</v>
      </c>
      <c r="N102" s="18">
        <f t="shared" si="49"/>
        <v>0</v>
      </c>
      <c r="O102" s="18">
        <f aca="true" t="shared" si="52" ref="O102:O117">+J102*1.07</f>
        <v>5724.5</v>
      </c>
      <c r="P102" s="18">
        <v>0</v>
      </c>
      <c r="Q102" s="18">
        <v>0</v>
      </c>
      <c r="R102" s="18">
        <v>0</v>
      </c>
      <c r="S102" s="18">
        <f t="shared" si="50"/>
        <v>0</v>
      </c>
      <c r="T102" s="18">
        <f aca="true" t="shared" si="53" ref="T102:T117">+O102*1.07</f>
        <v>6125.215</v>
      </c>
      <c r="U102" s="18">
        <v>0</v>
      </c>
      <c r="V102" s="18">
        <v>0</v>
      </c>
      <c r="W102" s="18">
        <v>0</v>
      </c>
    </row>
    <row r="103" spans="1:23" ht="22.5">
      <c r="A103" s="28" t="s">
        <v>380</v>
      </c>
      <c r="B103" s="53" t="s">
        <v>363</v>
      </c>
      <c r="C103" s="16">
        <f t="shared" si="40"/>
        <v>21873.08</v>
      </c>
      <c r="D103" s="18">
        <v>5000</v>
      </c>
      <c r="E103" s="18">
        <v>0</v>
      </c>
      <c r="F103" s="18">
        <v>0</v>
      </c>
      <c r="G103" s="18">
        <v>0</v>
      </c>
      <c r="H103" s="18">
        <v>0</v>
      </c>
      <c r="I103" s="18">
        <f t="shared" si="48"/>
        <v>5300</v>
      </c>
      <c r="J103" s="18">
        <f t="shared" si="51"/>
        <v>0</v>
      </c>
      <c r="K103" s="18">
        <v>0</v>
      </c>
      <c r="L103" s="18">
        <v>0</v>
      </c>
      <c r="M103" s="18">
        <v>0</v>
      </c>
      <c r="N103" s="18">
        <f t="shared" si="49"/>
        <v>5618</v>
      </c>
      <c r="O103" s="18">
        <f t="shared" si="52"/>
        <v>0</v>
      </c>
      <c r="P103" s="18">
        <v>0</v>
      </c>
      <c r="Q103" s="18">
        <v>0</v>
      </c>
      <c r="R103" s="18">
        <v>0</v>
      </c>
      <c r="S103" s="18">
        <f t="shared" si="50"/>
        <v>5955.08</v>
      </c>
      <c r="T103" s="18">
        <f t="shared" si="53"/>
        <v>0</v>
      </c>
      <c r="U103" s="18">
        <v>0</v>
      </c>
      <c r="V103" s="18">
        <v>0</v>
      </c>
      <c r="W103" s="18">
        <v>0</v>
      </c>
    </row>
    <row r="104" spans="1:23" ht="45">
      <c r="A104" s="28" t="s">
        <v>381</v>
      </c>
      <c r="B104" s="53" t="s">
        <v>364</v>
      </c>
      <c r="C104" s="16">
        <f t="shared" si="40"/>
        <v>66599.145</v>
      </c>
      <c r="D104" s="18">
        <v>0</v>
      </c>
      <c r="E104" s="18">
        <v>15000</v>
      </c>
      <c r="F104" s="18">
        <v>0</v>
      </c>
      <c r="G104" s="18">
        <v>0</v>
      </c>
      <c r="H104" s="18">
        <v>0</v>
      </c>
      <c r="I104" s="18">
        <f t="shared" si="48"/>
        <v>0</v>
      </c>
      <c r="J104" s="18">
        <f t="shared" si="51"/>
        <v>16050.000000000002</v>
      </c>
      <c r="K104" s="18">
        <v>0</v>
      </c>
      <c r="L104" s="18">
        <v>0</v>
      </c>
      <c r="M104" s="18">
        <v>0</v>
      </c>
      <c r="N104" s="18">
        <f t="shared" si="49"/>
        <v>0</v>
      </c>
      <c r="O104" s="18">
        <f t="shared" si="52"/>
        <v>17173.500000000004</v>
      </c>
      <c r="P104" s="18">
        <v>0</v>
      </c>
      <c r="Q104" s="18">
        <v>0</v>
      </c>
      <c r="R104" s="18">
        <v>0</v>
      </c>
      <c r="S104" s="18">
        <f t="shared" si="50"/>
        <v>0</v>
      </c>
      <c r="T104" s="18">
        <f t="shared" si="53"/>
        <v>18375.645000000004</v>
      </c>
      <c r="U104" s="18">
        <v>0</v>
      </c>
      <c r="V104" s="18">
        <v>0</v>
      </c>
      <c r="W104" s="18">
        <v>0</v>
      </c>
    </row>
    <row r="105" spans="1:23" ht="33.75">
      <c r="A105" s="28" t="s">
        <v>382</v>
      </c>
      <c r="B105" s="55" t="s">
        <v>365</v>
      </c>
      <c r="C105" s="16">
        <f t="shared" si="40"/>
        <v>21873.08</v>
      </c>
      <c r="D105" s="18">
        <v>5000</v>
      </c>
      <c r="E105" s="18">
        <v>0</v>
      </c>
      <c r="F105" s="18">
        <v>0</v>
      </c>
      <c r="G105" s="18">
        <v>0</v>
      </c>
      <c r="H105" s="18">
        <v>0</v>
      </c>
      <c r="I105" s="18">
        <f t="shared" si="48"/>
        <v>5300</v>
      </c>
      <c r="J105" s="18">
        <f t="shared" si="51"/>
        <v>0</v>
      </c>
      <c r="K105" s="18">
        <v>0</v>
      </c>
      <c r="L105" s="18">
        <v>0</v>
      </c>
      <c r="M105" s="18">
        <v>0</v>
      </c>
      <c r="N105" s="18">
        <f t="shared" si="49"/>
        <v>5618</v>
      </c>
      <c r="O105" s="18">
        <f t="shared" si="52"/>
        <v>0</v>
      </c>
      <c r="P105" s="18">
        <v>0</v>
      </c>
      <c r="Q105" s="18">
        <v>0</v>
      </c>
      <c r="R105" s="18">
        <v>0</v>
      </c>
      <c r="S105" s="18">
        <f t="shared" si="50"/>
        <v>5955.08</v>
      </c>
      <c r="T105" s="18">
        <f t="shared" si="53"/>
        <v>0</v>
      </c>
      <c r="U105" s="18">
        <v>0</v>
      </c>
      <c r="V105" s="18">
        <v>0</v>
      </c>
      <c r="W105" s="18">
        <v>0</v>
      </c>
    </row>
    <row r="106" spans="1:23" ht="33.75">
      <c r="A106" s="28" t="s">
        <v>383</v>
      </c>
      <c r="B106" s="52" t="s">
        <v>366</v>
      </c>
      <c r="C106" s="16">
        <f t="shared" si="40"/>
        <v>79918.974</v>
      </c>
      <c r="D106" s="18">
        <v>0</v>
      </c>
      <c r="E106" s="18">
        <v>18000</v>
      </c>
      <c r="F106" s="18">
        <v>0</v>
      </c>
      <c r="G106" s="18">
        <v>0</v>
      </c>
      <c r="H106" s="18">
        <v>0</v>
      </c>
      <c r="I106" s="18">
        <f t="shared" si="48"/>
        <v>0</v>
      </c>
      <c r="J106" s="18">
        <f t="shared" si="51"/>
        <v>19260</v>
      </c>
      <c r="K106" s="18">
        <v>0</v>
      </c>
      <c r="L106" s="18">
        <v>0</v>
      </c>
      <c r="M106" s="18">
        <v>0</v>
      </c>
      <c r="N106" s="18">
        <f t="shared" si="49"/>
        <v>0</v>
      </c>
      <c r="O106" s="18">
        <f t="shared" si="52"/>
        <v>20608.2</v>
      </c>
      <c r="P106" s="18">
        <v>0</v>
      </c>
      <c r="Q106" s="18">
        <v>0</v>
      </c>
      <c r="R106" s="18">
        <v>0</v>
      </c>
      <c r="S106" s="18">
        <f t="shared" si="50"/>
        <v>0</v>
      </c>
      <c r="T106" s="18">
        <f t="shared" si="53"/>
        <v>22050.774</v>
      </c>
      <c r="U106" s="18">
        <v>0</v>
      </c>
      <c r="V106" s="18">
        <v>0</v>
      </c>
      <c r="W106" s="18">
        <v>0</v>
      </c>
    </row>
    <row r="107" spans="1:23" ht="45">
      <c r="A107" s="28" t="s">
        <v>384</v>
      </c>
      <c r="B107" s="52" t="s">
        <v>367</v>
      </c>
      <c r="C107" s="16">
        <f t="shared" si="40"/>
        <v>22199.715</v>
      </c>
      <c r="D107" s="18">
        <v>0</v>
      </c>
      <c r="E107" s="18">
        <v>5000</v>
      </c>
      <c r="F107" s="18">
        <v>0</v>
      </c>
      <c r="G107" s="18">
        <v>0</v>
      </c>
      <c r="H107" s="18">
        <v>0</v>
      </c>
      <c r="I107" s="18">
        <f t="shared" si="48"/>
        <v>0</v>
      </c>
      <c r="J107" s="18">
        <f t="shared" si="51"/>
        <v>5350</v>
      </c>
      <c r="K107" s="18">
        <v>0</v>
      </c>
      <c r="L107" s="18">
        <v>0</v>
      </c>
      <c r="M107" s="18">
        <v>0</v>
      </c>
      <c r="N107" s="18">
        <f t="shared" si="49"/>
        <v>0</v>
      </c>
      <c r="O107" s="18">
        <f t="shared" si="52"/>
        <v>5724.5</v>
      </c>
      <c r="P107" s="18">
        <v>0</v>
      </c>
      <c r="Q107" s="18">
        <v>0</v>
      </c>
      <c r="R107" s="18">
        <v>0</v>
      </c>
      <c r="S107" s="18">
        <f t="shared" si="50"/>
        <v>0</v>
      </c>
      <c r="T107" s="18">
        <f t="shared" si="53"/>
        <v>6125.215</v>
      </c>
      <c r="U107" s="18">
        <v>0</v>
      </c>
      <c r="V107" s="18">
        <v>0</v>
      </c>
      <c r="W107" s="18">
        <v>0</v>
      </c>
    </row>
    <row r="108" spans="1:23" ht="45">
      <c r="A108" s="28" t="s">
        <v>385</v>
      </c>
      <c r="B108" s="52" t="s">
        <v>368</v>
      </c>
      <c r="C108" s="16">
        <f t="shared" si="40"/>
        <v>26639.658000000003</v>
      </c>
      <c r="D108" s="18">
        <v>0</v>
      </c>
      <c r="E108" s="18">
        <v>6000</v>
      </c>
      <c r="F108" s="18">
        <v>0</v>
      </c>
      <c r="G108" s="18">
        <v>0</v>
      </c>
      <c r="H108" s="18">
        <v>0</v>
      </c>
      <c r="I108" s="18">
        <f t="shared" si="48"/>
        <v>0</v>
      </c>
      <c r="J108" s="18">
        <f t="shared" si="51"/>
        <v>6420</v>
      </c>
      <c r="K108" s="18">
        <v>0</v>
      </c>
      <c r="L108" s="18">
        <v>0</v>
      </c>
      <c r="M108" s="18">
        <v>0</v>
      </c>
      <c r="N108" s="18">
        <f t="shared" si="49"/>
        <v>0</v>
      </c>
      <c r="O108" s="18">
        <f t="shared" si="52"/>
        <v>6869.400000000001</v>
      </c>
      <c r="P108" s="18">
        <v>0</v>
      </c>
      <c r="Q108" s="18">
        <v>0</v>
      </c>
      <c r="R108" s="18">
        <v>0</v>
      </c>
      <c r="S108" s="18">
        <f t="shared" si="50"/>
        <v>0</v>
      </c>
      <c r="T108" s="18">
        <f t="shared" si="53"/>
        <v>7350.258000000001</v>
      </c>
      <c r="U108" s="18">
        <v>0</v>
      </c>
      <c r="V108" s="18">
        <v>0</v>
      </c>
      <c r="W108" s="18">
        <v>0</v>
      </c>
    </row>
    <row r="109" spans="1:23" ht="78.75">
      <c r="A109" s="28" t="s">
        <v>386</v>
      </c>
      <c r="B109" s="54" t="s">
        <v>369</v>
      </c>
      <c r="C109" s="16">
        <f t="shared" si="40"/>
        <v>22199.715</v>
      </c>
      <c r="D109" s="18">
        <v>0</v>
      </c>
      <c r="E109" s="18">
        <v>5000</v>
      </c>
      <c r="F109" s="18">
        <v>0</v>
      </c>
      <c r="G109" s="18">
        <v>0</v>
      </c>
      <c r="H109" s="18">
        <v>0</v>
      </c>
      <c r="I109" s="18">
        <f t="shared" si="48"/>
        <v>0</v>
      </c>
      <c r="J109" s="18">
        <f t="shared" si="51"/>
        <v>5350</v>
      </c>
      <c r="K109" s="18">
        <v>0</v>
      </c>
      <c r="L109" s="18">
        <v>0</v>
      </c>
      <c r="M109" s="18">
        <v>0</v>
      </c>
      <c r="N109" s="18">
        <f t="shared" si="49"/>
        <v>0</v>
      </c>
      <c r="O109" s="18">
        <f t="shared" si="52"/>
        <v>5724.5</v>
      </c>
      <c r="P109" s="18">
        <v>0</v>
      </c>
      <c r="Q109" s="18">
        <v>0</v>
      </c>
      <c r="R109" s="18">
        <v>0</v>
      </c>
      <c r="S109" s="18">
        <f t="shared" si="50"/>
        <v>0</v>
      </c>
      <c r="T109" s="18">
        <f t="shared" si="53"/>
        <v>6125.215</v>
      </c>
      <c r="U109" s="18">
        <v>0</v>
      </c>
      <c r="V109" s="18">
        <v>0</v>
      </c>
      <c r="W109" s="18">
        <v>0</v>
      </c>
    </row>
    <row r="110" spans="1:23" ht="22.5">
      <c r="A110" s="28" t="s">
        <v>387</v>
      </c>
      <c r="B110" s="53" t="s">
        <v>370</v>
      </c>
      <c r="C110" s="16">
        <f t="shared" si="40"/>
        <v>43746.16</v>
      </c>
      <c r="D110" s="18">
        <v>10000</v>
      </c>
      <c r="E110" s="18">
        <v>0</v>
      </c>
      <c r="F110" s="18">
        <v>0</v>
      </c>
      <c r="G110" s="18">
        <v>0</v>
      </c>
      <c r="H110" s="18">
        <v>0</v>
      </c>
      <c r="I110" s="18">
        <f t="shared" si="48"/>
        <v>10600</v>
      </c>
      <c r="J110" s="18">
        <f t="shared" si="51"/>
        <v>0</v>
      </c>
      <c r="K110" s="18">
        <v>0</v>
      </c>
      <c r="L110" s="18">
        <v>0</v>
      </c>
      <c r="M110" s="18">
        <v>0</v>
      </c>
      <c r="N110" s="18">
        <f t="shared" si="49"/>
        <v>11236</v>
      </c>
      <c r="O110" s="18">
        <f t="shared" si="52"/>
        <v>0</v>
      </c>
      <c r="P110" s="18">
        <v>0</v>
      </c>
      <c r="Q110" s="18">
        <v>0</v>
      </c>
      <c r="R110" s="18">
        <v>0</v>
      </c>
      <c r="S110" s="18">
        <f t="shared" si="50"/>
        <v>11910.16</v>
      </c>
      <c r="T110" s="18">
        <f t="shared" si="53"/>
        <v>0</v>
      </c>
      <c r="U110" s="18">
        <v>0</v>
      </c>
      <c r="V110" s="18">
        <v>0</v>
      </c>
      <c r="W110" s="18">
        <v>0</v>
      </c>
    </row>
    <row r="111" spans="1:23" ht="22.5">
      <c r="A111" s="28" t="s">
        <v>388</v>
      </c>
      <c r="B111" s="52" t="s">
        <v>371</v>
      </c>
      <c r="C111" s="16">
        <f t="shared" si="40"/>
        <v>21873.08</v>
      </c>
      <c r="D111" s="18">
        <v>5000</v>
      </c>
      <c r="E111" s="18">
        <v>0</v>
      </c>
      <c r="F111" s="18">
        <v>0</v>
      </c>
      <c r="G111" s="18">
        <v>0</v>
      </c>
      <c r="H111" s="18">
        <v>0</v>
      </c>
      <c r="I111" s="18">
        <f t="shared" si="48"/>
        <v>5300</v>
      </c>
      <c r="J111" s="18">
        <f t="shared" si="51"/>
        <v>0</v>
      </c>
      <c r="K111" s="18">
        <v>0</v>
      </c>
      <c r="L111" s="18">
        <v>0</v>
      </c>
      <c r="M111" s="18">
        <v>0</v>
      </c>
      <c r="N111" s="18">
        <f t="shared" si="49"/>
        <v>5618</v>
      </c>
      <c r="O111" s="18">
        <f t="shared" si="52"/>
        <v>0</v>
      </c>
      <c r="P111" s="18">
        <v>0</v>
      </c>
      <c r="Q111" s="18">
        <v>0</v>
      </c>
      <c r="R111" s="18">
        <v>0</v>
      </c>
      <c r="S111" s="18">
        <f t="shared" si="50"/>
        <v>5955.08</v>
      </c>
      <c r="T111" s="18">
        <f t="shared" si="53"/>
        <v>0</v>
      </c>
      <c r="U111" s="18">
        <v>0</v>
      </c>
      <c r="V111" s="18">
        <v>0</v>
      </c>
      <c r="W111" s="18">
        <v>0</v>
      </c>
    </row>
    <row r="112" spans="1:23" ht="22.5">
      <c r="A112" s="28" t="s">
        <v>389</v>
      </c>
      <c r="B112" s="53" t="s">
        <v>372</v>
      </c>
      <c r="C112" s="16">
        <f t="shared" si="40"/>
        <v>13319.829000000002</v>
      </c>
      <c r="D112" s="18">
        <v>0</v>
      </c>
      <c r="E112" s="18">
        <v>3000</v>
      </c>
      <c r="F112" s="18">
        <v>0</v>
      </c>
      <c r="G112" s="18">
        <v>0</v>
      </c>
      <c r="H112" s="18">
        <v>0</v>
      </c>
      <c r="I112" s="18">
        <f t="shared" si="48"/>
        <v>0</v>
      </c>
      <c r="J112" s="18">
        <f t="shared" si="51"/>
        <v>3210</v>
      </c>
      <c r="K112" s="18">
        <v>0</v>
      </c>
      <c r="L112" s="18">
        <v>0</v>
      </c>
      <c r="M112" s="18">
        <v>0</v>
      </c>
      <c r="N112" s="18">
        <f t="shared" si="49"/>
        <v>0</v>
      </c>
      <c r="O112" s="18">
        <f t="shared" si="52"/>
        <v>3434.7000000000003</v>
      </c>
      <c r="P112" s="18">
        <v>0</v>
      </c>
      <c r="Q112" s="18">
        <v>0</v>
      </c>
      <c r="R112" s="18">
        <v>0</v>
      </c>
      <c r="S112" s="18">
        <f t="shared" si="50"/>
        <v>0</v>
      </c>
      <c r="T112" s="18">
        <f t="shared" si="53"/>
        <v>3675.1290000000004</v>
      </c>
      <c r="U112" s="18">
        <v>0</v>
      </c>
      <c r="V112" s="18">
        <v>0</v>
      </c>
      <c r="W112" s="18">
        <v>0</v>
      </c>
    </row>
    <row r="113" spans="1:23" ht="56.25">
      <c r="A113" s="28" t="s">
        <v>390</v>
      </c>
      <c r="B113" s="52" t="s">
        <v>546</v>
      </c>
      <c r="C113" s="16">
        <f t="shared" si="40"/>
        <v>13319.829000000002</v>
      </c>
      <c r="D113" s="18">
        <v>0</v>
      </c>
      <c r="E113" s="18">
        <v>3000</v>
      </c>
      <c r="F113" s="18">
        <v>0</v>
      </c>
      <c r="G113" s="18">
        <v>0</v>
      </c>
      <c r="H113" s="18">
        <v>0</v>
      </c>
      <c r="I113" s="18">
        <f t="shared" si="48"/>
        <v>0</v>
      </c>
      <c r="J113" s="18">
        <f t="shared" si="51"/>
        <v>3210</v>
      </c>
      <c r="K113" s="18">
        <v>0</v>
      </c>
      <c r="L113" s="18">
        <v>0</v>
      </c>
      <c r="M113" s="18">
        <v>0</v>
      </c>
      <c r="N113" s="18">
        <f t="shared" si="49"/>
        <v>0</v>
      </c>
      <c r="O113" s="18">
        <f t="shared" si="52"/>
        <v>3434.7000000000003</v>
      </c>
      <c r="P113" s="18">
        <v>0</v>
      </c>
      <c r="Q113" s="18">
        <v>0</v>
      </c>
      <c r="R113" s="18">
        <v>0</v>
      </c>
      <c r="S113" s="18">
        <f t="shared" si="50"/>
        <v>0</v>
      </c>
      <c r="T113" s="18">
        <f t="shared" si="53"/>
        <v>3675.1290000000004</v>
      </c>
      <c r="U113" s="18">
        <v>0</v>
      </c>
      <c r="V113" s="18">
        <v>0</v>
      </c>
      <c r="W113" s="18">
        <v>0</v>
      </c>
    </row>
    <row r="114" spans="1:23" ht="33.75">
      <c r="A114" s="28" t="s">
        <v>391</v>
      </c>
      <c r="B114" s="52" t="s">
        <v>373</v>
      </c>
      <c r="C114" s="16">
        <f t="shared" si="40"/>
        <v>8879.886</v>
      </c>
      <c r="D114" s="18">
        <v>0</v>
      </c>
      <c r="E114" s="18">
        <v>2000</v>
      </c>
      <c r="F114" s="18">
        <v>0</v>
      </c>
      <c r="G114" s="18">
        <v>0</v>
      </c>
      <c r="H114" s="18">
        <v>0</v>
      </c>
      <c r="I114" s="18">
        <f t="shared" si="48"/>
        <v>0</v>
      </c>
      <c r="J114" s="18">
        <f t="shared" si="51"/>
        <v>2140</v>
      </c>
      <c r="K114" s="18">
        <v>0</v>
      </c>
      <c r="L114" s="18">
        <v>0</v>
      </c>
      <c r="M114" s="18">
        <v>0</v>
      </c>
      <c r="N114" s="18">
        <f t="shared" si="49"/>
        <v>0</v>
      </c>
      <c r="O114" s="18">
        <f t="shared" si="52"/>
        <v>2289.8</v>
      </c>
      <c r="P114" s="18">
        <v>0</v>
      </c>
      <c r="Q114" s="18">
        <v>0</v>
      </c>
      <c r="R114" s="18">
        <v>0</v>
      </c>
      <c r="S114" s="18">
        <f t="shared" si="50"/>
        <v>0</v>
      </c>
      <c r="T114" s="18">
        <f t="shared" si="53"/>
        <v>2450.0860000000002</v>
      </c>
      <c r="U114" s="18">
        <v>0</v>
      </c>
      <c r="V114" s="18">
        <v>0</v>
      </c>
      <c r="W114" s="18">
        <v>0</v>
      </c>
    </row>
    <row r="115" spans="1:23" ht="33.75">
      <c r="A115" s="28" t="s">
        <v>392</v>
      </c>
      <c r="B115" s="52" t="s">
        <v>374</v>
      </c>
      <c r="C115" s="16">
        <f t="shared" si="40"/>
        <v>8749.232000000002</v>
      </c>
      <c r="D115" s="18">
        <v>2000</v>
      </c>
      <c r="E115" s="18">
        <v>0</v>
      </c>
      <c r="F115" s="18">
        <v>0</v>
      </c>
      <c r="G115" s="18">
        <v>0</v>
      </c>
      <c r="H115" s="18">
        <v>0</v>
      </c>
      <c r="I115" s="18">
        <f t="shared" si="48"/>
        <v>2120</v>
      </c>
      <c r="J115" s="18">
        <f t="shared" si="51"/>
        <v>0</v>
      </c>
      <c r="K115" s="18">
        <v>0</v>
      </c>
      <c r="L115" s="18">
        <v>0</v>
      </c>
      <c r="M115" s="18">
        <v>0</v>
      </c>
      <c r="N115" s="18">
        <f t="shared" si="49"/>
        <v>2247.2000000000003</v>
      </c>
      <c r="O115" s="18">
        <f t="shared" si="52"/>
        <v>0</v>
      </c>
      <c r="P115" s="18">
        <v>0</v>
      </c>
      <c r="Q115" s="18">
        <v>0</v>
      </c>
      <c r="R115" s="18">
        <v>0</v>
      </c>
      <c r="S115" s="18">
        <f t="shared" si="50"/>
        <v>2382.0320000000006</v>
      </c>
      <c r="T115" s="18">
        <f t="shared" si="53"/>
        <v>0</v>
      </c>
      <c r="U115" s="18">
        <v>0</v>
      </c>
      <c r="V115" s="18">
        <v>0</v>
      </c>
      <c r="W115" s="18">
        <v>0</v>
      </c>
    </row>
    <row r="116" spans="1:23" ht="67.5">
      <c r="A116" s="28" t="s">
        <v>393</v>
      </c>
      <c r="B116" s="57" t="s">
        <v>375</v>
      </c>
      <c r="C116" s="16">
        <f t="shared" si="40"/>
        <v>8749.232000000002</v>
      </c>
      <c r="D116" s="18">
        <v>2000</v>
      </c>
      <c r="E116" s="18">
        <v>0</v>
      </c>
      <c r="F116" s="18">
        <v>0</v>
      </c>
      <c r="G116" s="18">
        <v>0</v>
      </c>
      <c r="H116" s="18">
        <v>0</v>
      </c>
      <c r="I116" s="18">
        <f t="shared" si="48"/>
        <v>2120</v>
      </c>
      <c r="J116" s="18">
        <f t="shared" si="51"/>
        <v>0</v>
      </c>
      <c r="K116" s="18">
        <v>0</v>
      </c>
      <c r="L116" s="18">
        <v>0</v>
      </c>
      <c r="M116" s="18">
        <v>0</v>
      </c>
      <c r="N116" s="18">
        <f t="shared" si="49"/>
        <v>2247.2000000000003</v>
      </c>
      <c r="O116" s="18">
        <f t="shared" si="52"/>
        <v>0</v>
      </c>
      <c r="P116" s="18">
        <v>0</v>
      </c>
      <c r="Q116" s="18">
        <v>0</v>
      </c>
      <c r="R116" s="18">
        <v>0</v>
      </c>
      <c r="S116" s="18">
        <f t="shared" si="50"/>
        <v>2382.0320000000006</v>
      </c>
      <c r="T116" s="18">
        <f t="shared" si="53"/>
        <v>0</v>
      </c>
      <c r="U116" s="18">
        <v>0</v>
      </c>
      <c r="V116" s="18">
        <v>0</v>
      </c>
      <c r="W116" s="18">
        <v>0</v>
      </c>
    </row>
    <row r="117" spans="1:23" ht="33.75">
      <c r="A117" s="28" t="s">
        <v>394</v>
      </c>
      <c r="B117" s="52" t="s">
        <v>376</v>
      </c>
      <c r="C117" s="16">
        <f t="shared" si="40"/>
        <v>8749.232000000002</v>
      </c>
      <c r="D117" s="18">
        <v>2000</v>
      </c>
      <c r="E117" s="18">
        <v>0</v>
      </c>
      <c r="F117" s="18">
        <v>0</v>
      </c>
      <c r="G117" s="18">
        <v>0</v>
      </c>
      <c r="H117" s="18">
        <v>0</v>
      </c>
      <c r="I117" s="18">
        <f t="shared" si="48"/>
        <v>2120</v>
      </c>
      <c r="J117" s="18">
        <f t="shared" si="51"/>
        <v>0</v>
      </c>
      <c r="K117" s="18">
        <v>0</v>
      </c>
      <c r="L117" s="18">
        <v>0</v>
      </c>
      <c r="M117" s="18">
        <v>0</v>
      </c>
      <c r="N117" s="18">
        <f t="shared" si="49"/>
        <v>2247.2000000000003</v>
      </c>
      <c r="O117" s="18">
        <f t="shared" si="52"/>
        <v>0</v>
      </c>
      <c r="P117" s="18">
        <v>0</v>
      </c>
      <c r="Q117" s="18">
        <v>0</v>
      </c>
      <c r="R117" s="18">
        <v>0</v>
      </c>
      <c r="S117" s="18">
        <f t="shared" si="50"/>
        <v>2382.0320000000006</v>
      </c>
      <c r="T117" s="18">
        <f t="shared" si="53"/>
        <v>0</v>
      </c>
      <c r="U117" s="18">
        <v>0</v>
      </c>
      <c r="V117" s="18">
        <v>0</v>
      </c>
      <c r="W117" s="18">
        <v>0</v>
      </c>
    </row>
    <row r="118" spans="1:23" s="69" customFormat="1" ht="11.25">
      <c r="A118" s="65" t="s">
        <v>395</v>
      </c>
      <c r="B118" s="76" t="s">
        <v>357</v>
      </c>
      <c r="C118" s="67">
        <f t="shared" si="40"/>
        <v>65619.24</v>
      </c>
      <c r="D118" s="67">
        <f>SUM(D119:D122)</f>
        <v>15000</v>
      </c>
      <c r="E118" s="67">
        <f aca="true" t="shared" si="54" ref="E118:W118">SUM(E119:E122)</f>
        <v>0</v>
      </c>
      <c r="F118" s="67">
        <f t="shared" si="54"/>
        <v>0</v>
      </c>
      <c r="G118" s="67">
        <f t="shared" si="54"/>
        <v>0</v>
      </c>
      <c r="H118" s="67">
        <f t="shared" si="54"/>
        <v>0</v>
      </c>
      <c r="I118" s="67">
        <f t="shared" si="54"/>
        <v>15900</v>
      </c>
      <c r="J118" s="67">
        <f t="shared" si="54"/>
        <v>0</v>
      </c>
      <c r="K118" s="67">
        <f t="shared" si="54"/>
        <v>0</v>
      </c>
      <c r="L118" s="67">
        <f t="shared" si="54"/>
        <v>0</v>
      </c>
      <c r="M118" s="67">
        <f t="shared" si="54"/>
        <v>0</v>
      </c>
      <c r="N118" s="67">
        <f t="shared" si="54"/>
        <v>16854</v>
      </c>
      <c r="O118" s="67">
        <f t="shared" si="54"/>
        <v>0</v>
      </c>
      <c r="P118" s="67">
        <f t="shared" si="54"/>
        <v>0</v>
      </c>
      <c r="Q118" s="67">
        <f t="shared" si="54"/>
        <v>0</v>
      </c>
      <c r="R118" s="67">
        <f t="shared" si="54"/>
        <v>0</v>
      </c>
      <c r="S118" s="67">
        <f t="shared" si="54"/>
        <v>17865.24</v>
      </c>
      <c r="T118" s="67">
        <f t="shared" si="54"/>
        <v>0</v>
      </c>
      <c r="U118" s="67">
        <f t="shared" si="54"/>
        <v>0</v>
      </c>
      <c r="V118" s="67">
        <f t="shared" si="54"/>
        <v>0</v>
      </c>
      <c r="W118" s="67">
        <f t="shared" si="54"/>
        <v>0</v>
      </c>
    </row>
    <row r="119" spans="1:23" ht="33.75">
      <c r="A119" s="28" t="s">
        <v>396</v>
      </c>
      <c r="B119" s="56" t="s">
        <v>377</v>
      </c>
      <c r="C119" s="16">
        <f t="shared" si="40"/>
        <v>21873.08</v>
      </c>
      <c r="D119" s="18">
        <v>5000</v>
      </c>
      <c r="E119" s="18">
        <v>0</v>
      </c>
      <c r="F119" s="18">
        <v>0</v>
      </c>
      <c r="G119" s="18">
        <v>0</v>
      </c>
      <c r="H119" s="18">
        <v>0</v>
      </c>
      <c r="I119" s="18">
        <f>+D119*1.06</f>
        <v>5300</v>
      </c>
      <c r="J119" s="18">
        <v>0</v>
      </c>
      <c r="K119" s="18">
        <v>0</v>
      </c>
      <c r="L119" s="18">
        <v>0</v>
      </c>
      <c r="M119" s="18">
        <v>0</v>
      </c>
      <c r="N119" s="18">
        <f>+I119*1.06</f>
        <v>5618</v>
      </c>
      <c r="O119" s="18">
        <v>0</v>
      </c>
      <c r="P119" s="18">
        <v>0</v>
      </c>
      <c r="Q119" s="18">
        <v>0</v>
      </c>
      <c r="R119" s="18">
        <v>0</v>
      </c>
      <c r="S119" s="18">
        <f>+N119*1.06</f>
        <v>5955.08</v>
      </c>
      <c r="T119" s="18">
        <v>0</v>
      </c>
      <c r="U119" s="18">
        <v>0</v>
      </c>
      <c r="V119" s="18">
        <v>0</v>
      </c>
      <c r="W119" s="18">
        <v>0</v>
      </c>
    </row>
    <row r="120" spans="1:23" ht="33.75">
      <c r="A120" s="28" t="s">
        <v>397</v>
      </c>
      <c r="B120" s="53" t="s">
        <v>378</v>
      </c>
      <c r="C120" s="16">
        <f t="shared" si="40"/>
        <v>8749.232000000002</v>
      </c>
      <c r="D120" s="18">
        <v>2000</v>
      </c>
      <c r="E120" s="18">
        <v>0</v>
      </c>
      <c r="F120" s="18">
        <v>0</v>
      </c>
      <c r="G120" s="18">
        <v>0</v>
      </c>
      <c r="H120" s="18">
        <v>0</v>
      </c>
      <c r="I120" s="18">
        <f>+D120*1.06</f>
        <v>2120</v>
      </c>
      <c r="J120" s="18">
        <v>0</v>
      </c>
      <c r="K120" s="18">
        <v>0</v>
      </c>
      <c r="L120" s="18">
        <v>0</v>
      </c>
      <c r="M120" s="18">
        <v>0</v>
      </c>
      <c r="N120" s="18">
        <f>+I120*1.06</f>
        <v>2247.2000000000003</v>
      </c>
      <c r="O120" s="18">
        <v>0</v>
      </c>
      <c r="P120" s="18">
        <v>0</v>
      </c>
      <c r="Q120" s="18">
        <v>0</v>
      </c>
      <c r="R120" s="18">
        <v>0</v>
      </c>
      <c r="S120" s="18">
        <f>+N120*1.06</f>
        <v>2382.0320000000006</v>
      </c>
      <c r="T120" s="18">
        <v>0</v>
      </c>
      <c r="U120" s="18">
        <v>0</v>
      </c>
      <c r="V120" s="18">
        <v>0</v>
      </c>
      <c r="W120" s="18">
        <v>0</v>
      </c>
    </row>
    <row r="121" spans="1:23" ht="45">
      <c r="A121" s="28" t="s">
        <v>398</v>
      </c>
      <c r="B121" s="57" t="s">
        <v>400</v>
      </c>
      <c r="C121" s="16">
        <f t="shared" si="40"/>
        <v>13123.848</v>
      </c>
      <c r="D121" s="18">
        <v>3000</v>
      </c>
      <c r="E121" s="18">
        <v>0</v>
      </c>
      <c r="F121" s="18">
        <v>0</v>
      </c>
      <c r="G121" s="18">
        <v>0</v>
      </c>
      <c r="H121" s="18">
        <v>0</v>
      </c>
      <c r="I121" s="18">
        <f>+D121*1.06</f>
        <v>3180</v>
      </c>
      <c r="J121" s="18">
        <v>0</v>
      </c>
      <c r="K121" s="18">
        <v>0</v>
      </c>
      <c r="L121" s="18">
        <v>0</v>
      </c>
      <c r="M121" s="18">
        <v>0</v>
      </c>
      <c r="N121" s="18">
        <f>+I121*1.06</f>
        <v>3370.8</v>
      </c>
      <c r="O121" s="18">
        <v>0</v>
      </c>
      <c r="P121" s="18">
        <v>0</v>
      </c>
      <c r="Q121" s="18">
        <v>0</v>
      </c>
      <c r="R121" s="18">
        <v>0</v>
      </c>
      <c r="S121" s="18">
        <f>+N121*1.06</f>
        <v>3573.0480000000002</v>
      </c>
      <c r="T121" s="18">
        <v>0</v>
      </c>
      <c r="U121" s="18">
        <v>0</v>
      </c>
      <c r="V121" s="18">
        <v>0</v>
      </c>
      <c r="W121" s="18">
        <v>0</v>
      </c>
    </row>
    <row r="122" spans="1:23" ht="56.25">
      <c r="A122" s="28" t="s">
        <v>399</v>
      </c>
      <c r="B122" s="54" t="s">
        <v>401</v>
      </c>
      <c r="C122" s="16">
        <f t="shared" si="40"/>
        <v>21873.08</v>
      </c>
      <c r="D122" s="18">
        <v>5000</v>
      </c>
      <c r="E122" s="18">
        <v>0</v>
      </c>
      <c r="F122" s="18">
        <v>0</v>
      </c>
      <c r="G122" s="18">
        <v>0</v>
      </c>
      <c r="H122" s="18">
        <v>0</v>
      </c>
      <c r="I122" s="18">
        <f>+D122*1.06</f>
        <v>5300</v>
      </c>
      <c r="J122" s="18">
        <v>0</v>
      </c>
      <c r="K122" s="18">
        <v>0</v>
      </c>
      <c r="L122" s="18">
        <v>0</v>
      </c>
      <c r="M122" s="18">
        <v>0</v>
      </c>
      <c r="N122" s="18">
        <f>+I122*1.06</f>
        <v>5618</v>
      </c>
      <c r="O122" s="18">
        <v>0</v>
      </c>
      <c r="P122" s="18">
        <v>0</v>
      </c>
      <c r="Q122" s="18">
        <v>0</v>
      </c>
      <c r="R122" s="18">
        <v>0</v>
      </c>
      <c r="S122" s="18">
        <f>+N122*1.06</f>
        <v>5955.08</v>
      </c>
      <c r="T122" s="18">
        <v>0</v>
      </c>
      <c r="U122" s="18">
        <v>0</v>
      </c>
      <c r="V122" s="18">
        <v>0</v>
      </c>
      <c r="W122" s="18">
        <v>0</v>
      </c>
    </row>
    <row r="123" spans="1:23" ht="11.25">
      <c r="A123" s="28"/>
      <c r="B123" s="5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7"/>
    </row>
    <row r="124" spans="1:23" ht="21" customHeight="1" thickBot="1">
      <c r="A124" s="27"/>
      <c r="B124" s="5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3"/>
    </row>
    <row r="125" spans="1:23" s="33" customFormat="1" ht="22.5">
      <c r="A125" s="30">
        <v>2</v>
      </c>
      <c r="B125" s="31" t="s">
        <v>408</v>
      </c>
      <c r="C125" s="36">
        <f aca="true" t="shared" si="55" ref="C125:C144">SUM(D125:W125)</f>
        <v>6092149.008354999</v>
      </c>
      <c r="D125" s="36">
        <f>+D127+D146+D166+D175+D182+D186+D190</f>
        <v>259020</v>
      </c>
      <c r="E125" s="36">
        <f aca="true" t="shared" si="56" ref="E125:W125">+E127+E146+E166+E175+E182+E186+E190</f>
        <v>917806</v>
      </c>
      <c r="F125" s="36">
        <f t="shared" si="56"/>
        <v>0</v>
      </c>
      <c r="G125" s="36">
        <f t="shared" si="56"/>
        <v>600000</v>
      </c>
      <c r="H125" s="36">
        <f t="shared" si="56"/>
        <v>179317</v>
      </c>
      <c r="I125" s="36">
        <f t="shared" si="56"/>
        <v>274561.2</v>
      </c>
      <c r="J125" s="36">
        <f t="shared" si="56"/>
        <v>964418.15</v>
      </c>
      <c r="K125" s="36">
        <f t="shared" si="56"/>
        <v>0</v>
      </c>
      <c r="L125" s="36">
        <f t="shared" si="56"/>
        <v>0</v>
      </c>
      <c r="M125" s="36">
        <f t="shared" si="56"/>
        <v>120000</v>
      </c>
      <c r="N125" s="36">
        <f t="shared" si="56"/>
        <v>234854.872</v>
      </c>
      <c r="O125" s="36">
        <f t="shared" si="56"/>
        <v>1025814.3005000001</v>
      </c>
      <c r="P125" s="36">
        <f t="shared" si="56"/>
        <v>0</v>
      </c>
      <c r="Q125" s="36">
        <f t="shared" si="56"/>
        <v>0</v>
      </c>
      <c r="R125" s="36">
        <f t="shared" si="56"/>
        <v>75030</v>
      </c>
      <c r="S125" s="36">
        <f t="shared" si="56"/>
        <v>248946.16431999995</v>
      </c>
      <c r="T125" s="36">
        <f t="shared" si="56"/>
        <v>1094381.321535</v>
      </c>
      <c r="U125" s="36">
        <f t="shared" si="56"/>
        <v>0</v>
      </c>
      <c r="V125" s="36">
        <f t="shared" si="56"/>
        <v>0</v>
      </c>
      <c r="W125" s="36">
        <f t="shared" si="56"/>
        <v>98000</v>
      </c>
    </row>
    <row r="126" spans="1:23" s="37" customFormat="1" ht="11.25">
      <c r="A126" s="41"/>
      <c r="B126" s="42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4"/>
    </row>
    <row r="127" spans="1:23" s="73" customFormat="1" ht="22.5">
      <c r="A127" s="70" t="s">
        <v>187</v>
      </c>
      <c r="B127" s="78" t="s">
        <v>409</v>
      </c>
      <c r="C127" s="72">
        <f t="shared" si="55"/>
        <v>2822854.5383550003</v>
      </c>
      <c r="D127" s="79">
        <f>+D128</f>
        <v>54020</v>
      </c>
      <c r="E127" s="79">
        <f aca="true" t="shared" si="57" ref="E127:W127">+E128</f>
        <v>587806</v>
      </c>
      <c r="F127" s="79">
        <f t="shared" si="57"/>
        <v>0</v>
      </c>
      <c r="G127" s="79">
        <f t="shared" si="57"/>
        <v>0</v>
      </c>
      <c r="H127" s="79">
        <f t="shared" si="57"/>
        <v>0</v>
      </c>
      <c r="I127" s="79">
        <f t="shared" si="57"/>
        <v>57261.2</v>
      </c>
      <c r="J127" s="79">
        <f t="shared" si="57"/>
        <v>611318.15</v>
      </c>
      <c r="K127" s="79">
        <f t="shared" si="57"/>
        <v>0</v>
      </c>
      <c r="L127" s="79">
        <f t="shared" si="57"/>
        <v>0</v>
      </c>
      <c r="M127" s="79">
        <f t="shared" si="57"/>
        <v>90000</v>
      </c>
      <c r="N127" s="79">
        <f t="shared" si="57"/>
        <v>4516.872</v>
      </c>
      <c r="O127" s="79">
        <f t="shared" si="57"/>
        <v>647997.3005</v>
      </c>
      <c r="P127" s="79">
        <f t="shared" si="57"/>
        <v>0</v>
      </c>
      <c r="Q127" s="79">
        <f t="shared" si="57"/>
        <v>0</v>
      </c>
      <c r="R127" s="79">
        <f t="shared" si="57"/>
        <v>75030</v>
      </c>
      <c r="S127" s="79">
        <f t="shared" si="57"/>
        <v>4787.884320000001</v>
      </c>
      <c r="T127" s="79">
        <f t="shared" si="57"/>
        <v>690117.1315350002</v>
      </c>
      <c r="U127" s="79">
        <f t="shared" si="57"/>
        <v>0</v>
      </c>
      <c r="V127" s="79">
        <f t="shared" si="57"/>
        <v>0</v>
      </c>
      <c r="W127" s="79">
        <f t="shared" si="57"/>
        <v>0</v>
      </c>
    </row>
    <row r="128" spans="1:23" s="69" customFormat="1" ht="33.75">
      <c r="A128" s="65" t="s">
        <v>158</v>
      </c>
      <c r="B128" s="80" t="s">
        <v>410</v>
      </c>
      <c r="C128" s="67">
        <f>SUM(D128:W128)</f>
        <v>2822854.5383550003</v>
      </c>
      <c r="D128" s="81">
        <f>SUM(D129:D144)</f>
        <v>54020</v>
      </c>
      <c r="E128" s="81">
        <f>SUM(E129:E144)</f>
        <v>587806</v>
      </c>
      <c r="F128" s="81">
        <f aca="true" t="shared" si="58" ref="F128:W128">SUM(F129:F144)</f>
        <v>0</v>
      </c>
      <c r="G128" s="81">
        <f t="shared" si="58"/>
        <v>0</v>
      </c>
      <c r="H128" s="81">
        <f t="shared" si="58"/>
        <v>0</v>
      </c>
      <c r="I128" s="81">
        <f t="shared" si="58"/>
        <v>57261.2</v>
      </c>
      <c r="J128" s="81">
        <f t="shared" si="58"/>
        <v>611318.15</v>
      </c>
      <c r="K128" s="81">
        <f t="shared" si="58"/>
        <v>0</v>
      </c>
      <c r="L128" s="81">
        <f t="shared" si="58"/>
        <v>0</v>
      </c>
      <c r="M128" s="81">
        <f t="shared" si="58"/>
        <v>90000</v>
      </c>
      <c r="N128" s="81">
        <f t="shared" si="58"/>
        <v>4516.872</v>
      </c>
      <c r="O128" s="81">
        <f t="shared" si="58"/>
        <v>647997.3005</v>
      </c>
      <c r="P128" s="81">
        <f t="shared" si="58"/>
        <v>0</v>
      </c>
      <c r="Q128" s="81">
        <f t="shared" si="58"/>
        <v>0</v>
      </c>
      <c r="R128" s="81">
        <f t="shared" si="58"/>
        <v>75030</v>
      </c>
      <c r="S128" s="81">
        <f t="shared" si="58"/>
        <v>4787.884320000001</v>
      </c>
      <c r="T128" s="81">
        <f t="shared" si="58"/>
        <v>690117.1315350002</v>
      </c>
      <c r="U128" s="81">
        <f t="shared" si="58"/>
        <v>0</v>
      </c>
      <c r="V128" s="81">
        <f t="shared" si="58"/>
        <v>0</v>
      </c>
      <c r="W128" s="81">
        <f t="shared" si="58"/>
        <v>0</v>
      </c>
    </row>
    <row r="129" spans="1:23" s="69" customFormat="1" ht="22.5">
      <c r="A129" s="65"/>
      <c r="B129" s="98" t="s">
        <v>535</v>
      </c>
      <c r="C129" s="67">
        <f t="shared" si="55"/>
        <v>1384692</v>
      </c>
      <c r="D129" s="99">
        <v>0</v>
      </c>
      <c r="E129" s="99">
        <v>117561</v>
      </c>
      <c r="F129" s="99">
        <v>0</v>
      </c>
      <c r="G129" s="99">
        <v>0</v>
      </c>
      <c r="H129" s="99">
        <v>0</v>
      </c>
      <c r="I129" s="99">
        <v>0</v>
      </c>
      <c r="J129" s="99">
        <v>397357</v>
      </c>
      <c r="K129" s="99">
        <v>0</v>
      </c>
      <c r="L129" s="99">
        <v>0</v>
      </c>
      <c r="M129" s="99">
        <v>0</v>
      </c>
      <c r="N129" s="99">
        <v>0</v>
      </c>
      <c r="O129" s="99">
        <v>421198</v>
      </c>
      <c r="P129" s="99">
        <v>0</v>
      </c>
      <c r="Q129" s="99">
        <v>0</v>
      </c>
      <c r="R129" s="99">
        <v>0</v>
      </c>
      <c r="S129" s="99">
        <v>0</v>
      </c>
      <c r="T129" s="99">
        <v>448576</v>
      </c>
      <c r="U129" s="99">
        <v>0</v>
      </c>
      <c r="V129" s="99">
        <v>0</v>
      </c>
      <c r="W129" s="99">
        <v>0</v>
      </c>
    </row>
    <row r="130" spans="1:23" s="37" customFormat="1" ht="33.75">
      <c r="A130" s="28" t="s">
        <v>443</v>
      </c>
      <c r="B130" s="53" t="s">
        <v>430</v>
      </c>
      <c r="C130" s="67">
        <f t="shared" si="55"/>
        <v>133198.29</v>
      </c>
      <c r="D130" s="95">
        <v>0</v>
      </c>
      <c r="E130" s="95">
        <v>30000</v>
      </c>
      <c r="F130" s="95">
        <v>0</v>
      </c>
      <c r="G130" s="95">
        <v>0</v>
      </c>
      <c r="H130" s="95">
        <v>0</v>
      </c>
      <c r="I130" s="18">
        <f aca="true" t="shared" si="59" ref="I130:I144">+D130*1.06</f>
        <v>0</v>
      </c>
      <c r="J130" s="95">
        <f>+E130*1.07</f>
        <v>32100.000000000004</v>
      </c>
      <c r="K130" s="95">
        <v>0</v>
      </c>
      <c r="L130" s="95">
        <v>0</v>
      </c>
      <c r="M130" s="95">
        <v>0</v>
      </c>
      <c r="N130" s="18">
        <f aca="true" t="shared" si="60" ref="N130:N144">+I130*1.06</f>
        <v>0</v>
      </c>
      <c r="O130" s="95">
        <f>+J130*1.07</f>
        <v>34347.00000000001</v>
      </c>
      <c r="P130" s="95">
        <v>0</v>
      </c>
      <c r="Q130" s="95">
        <v>0</v>
      </c>
      <c r="R130" s="95">
        <v>0</v>
      </c>
      <c r="S130" s="18">
        <f aca="true" t="shared" si="61" ref="S130:S143">+N130*1.06</f>
        <v>0</v>
      </c>
      <c r="T130" s="95">
        <f>+O130*1.07</f>
        <v>36751.29000000001</v>
      </c>
      <c r="U130" s="95">
        <v>0</v>
      </c>
      <c r="V130" s="95">
        <v>0</v>
      </c>
      <c r="W130" s="95">
        <v>0</v>
      </c>
    </row>
    <row r="131" spans="1:23" s="37" customFormat="1" ht="22.5">
      <c r="A131" s="28" t="s">
        <v>444</v>
      </c>
      <c r="B131" s="53" t="s">
        <v>431</v>
      </c>
      <c r="C131" s="67">
        <f t="shared" si="55"/>
        <v>110998.575</v>
      </c>
      <c r="D131" s="95">
        <v>0</v>
      </c>
      <c r="E131" s="95">
        <v>25000</v>
      </c>
      <c r="F131" s="95">
        <v>0</v>
      </c>
      <c r="G131" s="95">
        <v>0</v>
      </c>
      <c r="H131" s="95">
        <v>0</v>
      </c>
      <c r="I131" s="18">
        <f t="shared" si="59"/>
        <v>0</v>
      </c>
      <c r="J131" s="95">
        <f aca="true" t="shared" si="62" ref="J131:J144">+E131*1.07</f>
        <v>26750</v>
      </c>
      <c r="K131" s="95">
        <v>0</v>
      </c>
      <c r="L131" s="95">
        <v>0</v>
      </c>
      <c r="M131" s="95">
        <v>0</v>
      </c>
      <c r="N131" s="18">
        <f t="shared" si="60"/>
        <v>0</v>
      </c>
      <c r="O131" s="95">
        <f aca="true" t="shared" si="63" ref="O131:O144">+J131*1.07</f>
        <v>28622.5</v>
      </c>
      <c r="P131" s="95">
        <v>0</v>
      </c>
      <c r="Q131" s="95">
        <v>0</v>
      </c>
      <c r="R131" s="95">
        <v>0</v>
      </c>
      <c r="S131" s="18">
        <f t="shared" si="61"/>
        <v>0</v>
      </c>
      <c r="T131" s="95">
        <f aca="true" t="shared" si="64" ref="T131:T144">+O131*1.07</f>
        <v>30626.075</v>
      </c>
      <c r="U131" s="95">
        <v>0</v>
      </c>
      <c r="V131" s="95">
        <v>0</v>
      </c>
      <c r="W131" s="95">
        <v>0</v>
      </c>
    </row>
    <row r="132" spans="1:23" s="37" customFormat="1" ht="22.5">
      <c r="A132" s="28" t="s">
        <v>445</v>
      </c>
      <c r="B132" s="53" t="s">
        <v>432</v>
      </c>
      <c r="C132" s="67">
        <f t="shared" si="55"/>
        <v>100000</v>
      </c>
      <c r="D132" s="95">
        <v>0</v>
      </c>
      <c r="E132" s="95">
        <v>100000</v>
      </c>
      <c r="F132" s="95">
        <v>0</v>
      </c>
      <c r="G132" s="95">
        <v>0</v>
      </c>
      <c r="H132" s="95">
        <v>0</v>
      </c>
      <c r="I132" s="18">
        <f t="shared" si="59"/>
        <v>0</v>
      </c>
      <c r="J132" s="95">
        <v>0</v>
      </c>
      <c r="K132" s="95">
        <v>0</v>
      </c>
      <c r="L132" s="95">
        <v>0</v>
      </c>
      <c r="M132" s="95">
        <v>0</v>
      </c>
      <c r="N132" s="18">
        <f t="shared" si="60"/>
        <v>0</v>
      </c>
      <c r="O132" s="95">
        <f t="shared" si="63"/>
        <v>0</v>
      </c>
      <c r="P132" s="95">
        <v>0</v>
      </c>
      <c r="Q132" s="95">
        <v>0</v>
      </c>
      <c r="R132" s="95">
        <v>0</v>
      </c>
      <c r="S132" s="18">
        <f t="shared" si="61"/>
        <v>0</v>
      </c>
      <c r="T132" s="95">
        <f t="shared" si="64"/>
        <v>0</v>
      </c>
      <c r="U132" s="95">
        <v>0</v>
      </c>
      <c r="V132" s="95">
        <v>0</v>
      </c>
      <c r="W132" s="95">
        <v>0</v>
      </c>
    </row>
    <row r="133" spans="1:23" s="37" customFormat="1" ht="33.75">
      <c r="A133" s="28" t="s">
        <v>446</v>
      </c>
      <c r="B133" s="53" t="s">
        <v>433</v>
      </c>
      <c r="C133" s="67">
        <f t="shared" si="55"/>
        <v>227157.6</v>
      </c>
      <c r="D133" s="95">
        <v>0</v>
      </c>
      <c r="E133" s="95">
        <v>150000</v>
      </c>
      <c r="F133" s="95">
        <v>0</v>
      </c>
      <c r="G133" s="95">
        <v>0</v>
      </c>
      <c r="H133" s="95">
        <v>0</v>
      </c>
      <c r="I133" s="18">
        <f t="shared" si="59"/>
        <v>0</v>
      </c>
      <c r="J133" s="95">
        <v>24000</v>
      </c>
      <c r="K133" s="95">
        <v>0</v>
      </c>
      <c r="L133" s="95">
        <v>0</v>
      </c>
      <c r="M133" s="95">
        <v>0</v>
      </c>
      <c r="N133" s="18">
        <f t="shared" si="60"/>
        <v>0</v>
      </c>
      <c r="O133" s="95">
        <f t="shared" si="63"/>
        <v>25680</v>
      </c>
      <c r="P133" s="95">
        <v>0</v>
      </c>
      <c r="Q133" s="95">
        <v>0</v>
      </c>
      <c r="R133" s="95">
        <v>0</v>
      </c>
      <c r="S133" s="18">
        <f t="shared" si="61"/>
        <v>0</v>
      </c>
      <c r="T133" s="95">
        <f t="shared" si="64"/>
        <v>27477.600000000002</v>
      </c>
      <c r="U133" s="95">
        <v>0</v>
      </c>
      <c r="V133" s="95">
        <v>0</v>
      </c>
      <c r="W133" s="95">
        <v>0</v>
      </c>
    </row>
    <row r="134" spans="1:23" s="37" customFormat="1" ht="33.75">
      <c r="A134" s="28" t="s">
        <v>447</v>
      </c>
      <c r="B134" s="52" t="s">
        <v>434</v>
      </c>
      <c r="C134" s="67">
        <f t="shared" si="55"/>
        <v>266396.58</v>
      </c>
      <c r="D134" s="95">
        <v>0</v>
      </c>
      <c r="E134" s="95">
        <v>60000</v>
      </c>
      <c r="F134" s="95">
        <v>0</v>
      </c>
      <c r="G134" s="95">
        <v>0</v>
      </c>
      <c r="H134" s="95">
        <v>0</v>
      </c>
      <c r="I134" s="18">
        <f t="shared" si="59"/>
        <v>0</v>
      </c>
      <c r="J134" s="95">
        <f t="shared" si="62"/>
        <v>64200.00000000001</v>
      </c>
      <c r="K134" s="95">
        <v>0</v>
      </c>
      <c r="L134" s="95">
        <v>0</v>
      </c>
      <c r="M134" s="95">
        <v>0</v>
      </c>
      <c r="N134" s="18">
        <f t="shared" si="60"/>
        <v>0</v>
      </c>
      <c r="O134" s="95">
        <f t="shared" si="63"/>
        <v>68694.00000000001</v>
      </c>
      <c r="P134" s="95">
        <v>0</v>
      </c>
      <c r="Q134" s="95">
        <v>0</v>
      </c>
      <c r="R134" s="95">
        <v>0</v>
      </c>
      <c r="S134" s="18">
        <f t="shared" si="61"/>
        <v>0</v>
      </c>
      <c r="T134" s="95">
        <f t="shared" si="64"/>
        <v>73502.58000000002</v>
      </c>
      <c r="U134" s="95">
        <v>0</v>
      </c>
      <c r="V134" s="95">
        <v>0</v>
      </c>
      <c r="W134" s="95">
        <v>0</v>
      </c>
    </row>
    <row r="135" spans="1:23" s="37" customFormat="1" ht="33.75">
      <c r="A135" s="28" t="s">
        <v>448</v>
      </c>
      <c r="B135" s="53" t="s">
        <v>435</v>
      </c>
      <c r="C135" s="67">
        <f t="shared" si="55"/>
        <v>23000</v>
      </c>
      <c r="D135" s="95">
        <v>0</v>
      </c>
      <c r="E135" s="95">
        <v>23000</v>
      </c>
      <c r="F135" s="95">
        <v>0</v>
      </c>
      <c r="G135" s="95">
        <v>0</v>
      </c>
      <c r="H135" s="95">
        <v>0</v>
      </c>
      <c r="I135" s="18">
        <f t="shared" si="59"/>
        <v>0</v>
      </c>
      <c r="J135" s="95">
        <v>0</v>
      </c>
      <c r="K135" s="95">
        <v>0</v>
      </c>
      <c r="L135" s="95">
        <v>0</v>
      </c>
      <c r="M135" s="95">
        <v>0</v>
      </c>
      <c r="N135" s="18">
        <f t="shared" si="60"/>
        <v>0</v>
      </c>
      <c r="O135" s="95">
        <f t="shared" si="63"/>
        <v>0</v>
      </c>
      <c r="P135" s="95">
        <v>0</v>
      </c>
      <c r="Q135" s="95">
        <v>0</v>
      </c>
      <c r="R135" s="95">
        <v>0</v>
      </c>
      <c r="S135" s="18">
        <f t="shared" si="61"/>
        <v>0</v>
      </c>
      <c r="T135" s="95">
        <f t="shared" si="64"/>
        <v>0</v>
      </c>
      <c r="U135" s="95">
        <v>0</v>
      </c>
      <c r="V135" s="95">
        <v>0</v>
      </c>
      <c r="W135" s="95">
        <v>0</v>
      </c>
    </row>
    <row r="136" spans="1:23" s="37" customFormat="1" ht="33.75">
      <c r="A136" s="28" t="s">
        <v>449</v>
      </c>
      <c r="B136" s="52" t="s">
        <v>436</v>
      </c>
      <c r="C136" s="67">
        <f t="shared" si="55"/>
        <v>17631</v>
      </c>
      <c r="D136" s="95">
        <v>0</v>
      </c>
      <c r="E136" s="95">
        <v>5000</v>
      </c>
      <c r="F136" s="95">
        <v>0</v>
      </c>
      <c r="G136" s="95">
        <v>0</v>
      </c>
      <c r="H136" s="95">
        <v>0</v>
      </c>
      <c r="I136" s="18">
        <f t="shared" si="59"/>
        <v>0</v>
      </c>
      <c r="J136" s="95">
        <v>5659</v>
      </c>
      <c r="K136" s="95">
        <v>0</v>
      </c>
      <c r="L136" s="95">
        <v>0</v>
      </c>
      <c r="M136" s="95">
        <v>0</v>
      </c>
      <c r="N136" s="18">
        <f t="shared" si="60"/>
        <v>0</v>
      </c>
      <c r="O136" s="95">
        <v>3916</v>
      </c>
      <c r="P136" s="95">
        <v>0</v>
      </c>
      <c r="Q136" s="95">
        <v>0</v>
      </c>
      <c r="R136" s="95">
        <v>0</v>
      </c>
      <c r="S136" s="18">
        <f t="shared" si="61"/>
        <v>0</v>
      </c>
      <c r="T136" s="95">
        <v>3056</v>
      </c>
      <c r="U136" s="95">
        <v>0</v>
      </c>
      <c r="V136" s="95">
        <v>0</v>
      </c>
      <c r="W136" s="95">
        <v>0</v>
      </c>
    </row>
    <row r="137" spans="1:23" s="37" customFormat="1" ht="112.5">
      <c r="A137" s="28" t="s">
        <v>450</v>
      </c>
      <c r="B137" s="52" t="s">
        <v>547</v>
      </c>
      <c r="C137" s="67">
        <f t="shared" si="55"/>
        <v>221997.15</v>
      </c>
      <c r="D137" s="95">
        <v>0</v>
      </c>
      <c r="E137" s="95">
        <v>50000</v>
      </c>
      <c r="F137" s="95">
        <v>0</v>
      </c>
      <c r="G137" s="95">
        <v>0</v>
      </c>
      <c r="H137" s="95">
        <v>0</v>
      </c>
      <c r="I137" s="18">
        <f t="shared" si="59"/>
        <v>0</v>
      </c>
      <c r="J137" s="95">
        <f t="shared" si="62"/>
        <v>53500</v>
      </c>
      <c r="K137" s="95">
        <v>0</v>
      </c>
      <c r="L137" s="95">
        <v>0</v>
      </c>
      <c r="M137" s="95">
        <v>0</v>
      </c>
      <c r="N137" s="18">
        <f t="shared" si="60"/>
        <v>0</v>
      </c>
      <c r="O137" s="95">
        <f t="shared" si="63"/>
        <v>57245</v>
      </c>
      <c r="P137" s="95">
        <v>0</v>
      </c>
      <c r="Q137" s="95">
        <v>0</v>
      </c>
      <c r="R137" s="95">
        <v>0</v>
      </c>
      <c r="S137" s="18">
        <f t="shared" si="61"/>
        <v>0</v>
      </c>
      <c r="T137" s="95">
        <f t="shared" si="64"/>
        <v>61252.15</v>
      </c>
      <c r="U137" s="95">
        <v>0</v>
      </c>
      <c r="V137" s="95">
        <v>0</v>
      </c>
      <c r="W137" s="95">
        <v>0</v>
      </c>
    </row>
    <row r="138" spans="1:23" s="37" customFormat="1" ht="22.5">
      <c r="A138" s="28" t="s">
        <v>451</v>
      </c>
      <c r="B138" s="52" t="s">
        <v>437</v>
      </c>
      <c r="C138" s="67">
        <f t="shared" si="55"/>
        <v>20000</v>
      </c>
      <c r="D138" s="95">
        <v>0</v>
      </c>
      <c r="E138" s="95">
        <v>20000</v>
      </c>
      <c r="F138" s="95">
        <v>0</v>
      </c>
      <c r="G138" s="95">
        <v>0</v>
      </c>
      <c r="H138" s="95">
        <v>0</v>
      </c>
      <c r="I138" s="18">
        <f t="shared" si="59"/>
        <v>0</v>
      </c>
      <c r="J138" s="95">
        <v>0</v>
      </c>
      <c r="K138" s="95">
        <v>0</v>
      </c>
      <c r="L138" s="95">
        <v>0</v>
      </c>
      <c r="M138" s="95">
        <v>0</v>
      </c>
      <c r="N138" s="18">
        <f t="shared" si="60"/>
        <v>0</v>
      </c>
      <c r="O138" s="95">
        <f t="shared" si="63"/>
        <v>0</v>
      </c>
      <c r="P138" s="95">
        <v>0</v>
      </c>
      <c r="Q138" s="95">
        <v>0</v>
      </c>
      <c r="R138" s="95">
        <v>0</v>
      </c>
      <c r="S138" s="18">
        <f t="shared" si="61"/>
        <v>0</v>
      </c>
      <c r="T138" s="95">
        <f t="shared" si="64"/>
        <v>0</v>
      </c>
      <c r="U138" s="95">
        <v>0</v>
      </c>
      <c r="V138" s="95">
        <v>0</v>
      </c>
      <c r="W138" s="95">
        <v>0</v>
      </c>
    </row>
    <row r="139" spans="1:23" s="37" customFormat="1" ht="22.5">
      <c r="A139" s="28" t="s">
        <v>452</v>
      </c>
      <c r="B139" s="53" t="s">
        <v>438</v>
      </c>
      <c r="C139" s="67">
        <f t="shared" si="55"/>
        <v>103000</v>
      </c>
      <c r="D139" s="95">
        <v>50000</v>
      </c>
      <c r="E139" s="95">
        <v>0</v>
      </c>
      <c r="F139" s="95">
        <v>0</v>
      </c>
      <c r="G139" s="95">
        <v>0</v>
      </c>
      <c r="H139" s="95">
        <v>0</v>
      </c>
      <c r="I139" s="18">
        <f t="shared" si="59"/>
        <v>53000</v>
      </c>
      <c r="J139" s="95">
        <f t="shared" si="62"/>
        <v>0</v>
      </c>
      <c r="K139" s="95">
        <v>0</v>
      </c>
      <c r="L139" s="95">
        <v>0</v>
      </c>
      <c r="M139" s="95">
        <v>0</v>
      </c>
      <c r="N139" s="18">
        <v>0</v>
      </c>
      <c r="O139" s="95">
        <f t="shared" si="63"/>
        <v>0</v>
      </c>
      <c r="P139" s="95">
        <v>0</v>
      </c>
      <c r="Q139" s="95">
        <v>0</v>
      </c>
      <c r="R139" s="95">
        <v>0</v>
      </c>
      <c r="S139" s="18">
        <f t="shared" si="61"/>
        <v>0</v>
      </c>
      <c r="T139" s="95">
        <f t="shared" si="64"/>
        <v>0</v>
      </c>
      <c r="U139" s="95">
        <v>0</v>
      </c>
      <c r="V139" s="95">
        <v>0</v>
      </c>
      <c r="W139" s="95">
        <v>0</v>
      </c>
    </row>
    <row r="140" spans="1:23" s="37" customFormat="1" ht="45">
      <c r="A140" s="28" t="s">
        <v>453</v>
      </c>
      <c r="B140" s="52" t="s">
        <v>439</v>
      </c>
      <c r="C140" s="67">
        <f t="shared" si="55"/>
        <v>32167.387035000007</v>
      </c>
      <c r="D140" s="95">
        <v>0</v>
      </c>
      <c r="E140" s="95">
        <v>7245</v>
      </c>
      <c r="F140" s="95">
        <v>0</v>
      </c>
      <c r="G140" s="95">
        <v>0</v>
      </c>
      <c r="H140" s="95">
        <v>0</v>
      </c>
      <c r="I140" s="18">
        <f t="shared" si="59"/>
        <v>0</v>
      </c>
      <c r="J140" s="95">
        <f t="shared" si="62"/>
        <v>7752.150000000001</v>
      </c>
      <c r="K140" s="95">
        <v>0</v>
      </c>
      <c r="L140" s="95">
        <v>0</v>
      </c>
      <c r="M140" s="95">
        <v>0</v>
      </c>
      <c r="N140" s="18">
        <f t="shared" si="60"/>
        <v>0</v>
      </c>
      <c r="O140" s="95">
        <f t="shared" si="63"/>
        <v>8294.800500000001</v>
      </c>
      <c r="P140" s="95">
        <v>0</v>
      </c>
      <c r="Q140" s="95">
        <v>0</v>
      </c>
      <c r="R140" s="95">
        <v>0</v>
      </c>
      <c r="S140" s="18">
        <f t="shared" si="61"/>
        <v>0</v>
      </c>
      <c r="T140" s="95">
        <f t="shared" si="64"/>
        <v>8875.436535000003</v>
      </c>
      <c r="U140" s="95">
        <v>0</v>
      </c>
      <c r="V140" s="95">
        <v>0</v>
      </c>
      <c r="W140" s="95">
        <v>0</v>
      </c>
    </row>
    <row r="141" spans="1:23" s="37" customFormat="1" ht="33.75">
      <c r="A141" s="28" t="s">
        <v>454</v>
      </c>
      <c r="B141" s="53" t="s">
        <v>440</v>
      </c>
      <c r="C141" s="67">
        <f t="shared" si="55"/>
        <v>20087.49232</v>
      </c>
      <c r="D141" s="95">
        <v>20</v>
      </c>
      <c r="E141" s="95">
        <v>0</v>
      </c>
      <c r="F141" s="95">
        <v>0</v>
      </c>
      <c r="G141" s="95">
        <v>0</v>
      </c>
      <c r="H141" s="95">
        <v>0</v>
      </c>
      <c r="I141" s="18">
        <f t="shared" si="59"/>
        <v>21.200000000000003</v>
      </c>
      <c r="J141" s="95">
        <f t="shared" si="62"/>
        <v>0</v>
      </c>
      <c r="K141" s="95">
        <v>0</v>
      </c>
      <c r="L141" s="95">
        <v>0</v>
      </c>
      <c r="M141" s="95">
        <v>20000</v>
      </c>
      <c r="N141" s="18">
        <f t="shared" si="60"/>
        <v>22.472000000000005</v>
      </c>
      <c r="O141" s="95">
        <f t="shared" si="63"/>
        <v>0</v>
      </c>
      <c r="P141" s="95">
        <v>0</v>
      </c>
      <c r="Q141" s="95">
        <v>0</v>
      </c>
      <c r="R141" s="95">
        <v>0</v>
      </c>
      <c r="S141" s="18">
        <f t="shared" si="61"/>
        <v>23.820320000000006</v>
      </c>
      <c r="T141" s="95">
        <f t="shared" si="64"/>
        <v>0</v>
      </c>
      <c r="U141" s="95">
        <v>0</v>
      </c>
      <c r="V141" s="95">
        <v>0</v>
      </c>
      <c r="W141" s="95">
        <v>0</v>
      </c>
    </row>
    <row r="142" spans="1:23" s="37" customFormat="1" ht="56.25">
      <c r="A142" s="28" t="s">
        <v>455</v>
      </c>
      <c r="B142" s="52" t="s">
        <v>548</v>
      </c>
      <c r="C142" s="67">
        <f t="shared" si="55"/>
        <v>92528.46399999999</v>
      </c>
      <c r="D142" s="95">
        <v>4000</v>
      </c>
      <c r="E142" s="95">
        <v>0</v>
      </c>
      <c r="F142" s="95">
        <v>0</v>
      </c>
      <c r="G142" s="95">
        <v>0</v>
      </c>
      <c r="H142" s="95">
        <v>0</v>
      </c>
      <c r="I142" s="18">
        <f t="shared" si="59"/>
        <v>4240</v>
      </c>
      <c r="J142" s="95">
        <f t="shared" si="62"/>
        <v>0</v>
      </c>
      <c r="K142" s="95">
        <v>0</v>
      </c>
      <c r="L142" s="95">
        <v>0</v>
      </c>
      <c r="M142" s="95">
        <v>0</v>
      </c>
      <c r="N142" s="18">
        <f t="shared" si="60"/>
        <v>4494.400000000001</v>
      </c>
      <c r="O142" s="95">
        <f t="shared" si="63"/>
        <v>0</v>
      </c>
      <c r="P142" s="95">
        <v>0</v>
      </c>
      <c r="Q142" s="95">
        <v>0</v>
      </c>
      <c r="R142" s="95">
        <v>75030</v>
      </c>
      <c r="S142" s="18">
        <f t="shared" si="61"/>
        <v>4764.064000000001</v>
      </c>
      <c r="T142" s="95">
        <f t="shared" si="64"/>
        <v>0</v>
      </c>
      <c r="U142" s="95">
        <v>0</v>
      </c>
      <c r="V142" s="95">
        <v>0</v>
      </c>
      <c r="W142" s="95">
        <v>0</v>
      </c>
    </row>
    <row r="143" spans="1:23" s="37" customFormat="1" ht="33.75">
      <c r="A143" s="28" t="s">
        <v>456</v>
      </c>
      <c r="B143" s="52" t="s">
        <v>441</v>
      </c>
      <c r="C143" s="67">
        <f t="shared" si="55"/>
        <v>50000</v>
      </c>
      <c r="D143" s="95">
        <v>0</v>
      </c>
      <c r="E143" s="95">
        <v>0</v>
      </c>
      <c r="F143" s="95">
        <v>0</v>
      </c>
      <c r="G143" s="95">
        <v>0</v>
      </c>
      <c r="H143" s="95">
        <v>0</v>
      </c>
      <c r="I143" s="18">
        <f t="shared" si="59"/>
        <v>0</v>
      </c>
      <c r="J143" s="95">
        <f t="shared" si="62"/>
        <v>0</v>
      </c>
      <c r="K143" s="95">
        <v>0</v>
      </c>
      <c r="L143" s="95">
        <v>0</v>
      </c>
      <c r="M143" s="95">
        <v>50000</v>
      </c>
      <c r="N143" s="18">
        <f t="shared" si="60"/>
        <v>0</v>
      </c>
      <c r="O143" s="95">
        <f t="shared" si="63"/>
        <v>0</v>
      </c>
      <c r="P143" s="95">
        <v>0</v>
      </c>
      <c r="Q143" s="95">
        <v>0</v>
      </c>
      <c r="R143" s="95">
        <v>0</v>
      </c>
      <c r="S143" s="18">
        <f t="shared" si="61"/>
        <v>0</v>
      </c>
      <c r="T143" s="95">
        <f t="shared" si="64"/>
        <v>0</v>
      </c>
      <c r="U143" s="95">
        <v>0</v>
      </c>
      <c r="V143" s="95">
        <v>0</v>
      </c>
      <c r="W143" s="95">
        <v>0</v>
      </c>
    </row>
    <row r="144" spans="1:23" s="37" customFormat="1" ht="33.75">
      <c r="A144" s="28" t="s">
        <v>457</v>
      </c>
      <c r="B144" s="52" t="s">
        <v>442</v>
      </c>
      <c r="C144" s="67">
        <f t="shared" si="55"/>
        <v>20000</v>
      </c>
      <c r="D144" s="95">
        <v>0</v>
      </c>
      <c r="E144" s="95">
        <v>0</v>
      </c>
      <c r="F144" s="95">
        <v>0</v>
      </c>
      <c r="G144" s="95">
        <v>0</v>
      </c>
      <c r="H144" s="95">
        <v>0</v>
      </c>
      <c r="I144" s="18">
        <f t="shared" si="59"/>
        <v>0</v>
      </c>
      <c r="J144" s="95">
        <f t="shared" si="62"/>
        <v>0</v>
      </c>
      <c r="K144" s="95">
        <v>0</v>
      </c>
      <c r="L144" s="95">
        <v>0</v>
      </c>
      <c r="M144" s="95">
        <v>20000</v>
      </c>
      <c r="N144" s="18">
        <f t="shared" si="60"/>
        <v>0</v>
      </c>
      <c r="O144" s="95">
        <f t="shared" si="63"/>
        <v>0</v>
      </c>
      <c r="P144" s="95">
        <v>0</v>
      </c>
      <c r="Q144" s="95">
        <v>0</v>
      </c>
      <c r="R144" s="95">
        <v>0</v>
      </c>
      <c r="S144" s="95">
        <v>0</v>
      </c>
      <c r="T144" s="95">
        <f t="shared" si="64"/>
        <v>0</v>
      </c>
      <c r="U144" s="95">
        <v>0</v>
      </c>
      <c r="V144" s="95">
        <v>0</v>
      </c>
      <c r="W144" s="95">
        <v>0</v>
      </c>
    </row>
    <row r="145" spans="1:23" s="37" customFormat="1" ht="11.25">
      <c r="A145" s="41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4"/>
    </row>
    <row r="146" spans="1:23" s="73" customFormat="1" ht="13.5" thickBot="1">
      <c r="A146" s="70" t="s">
        <v>188</v>
      </c>
      <c r="B146" s="83" t="s">
        <v>411</v>
      </c>
      <c r="C146" s="72">
        <f aca="true" t="shared" si="65" ref="C146:C164">SUM(D146:W146)</f>
        <v>2591422.678</v>
      </c>
      <c r="D146" s="79">
        <f>+D147+D160</f>
        <v>115000</v>
      </c>
      <c r="E146" s="79">
        <f aca="true" t="shared" si="66" ref="E146:W146">+E147+E160</f>
        <v>266000</v>
      </c>
      <c r="F146" s="79">
        <f t="shared" si="66"/>
        <v>0</v>
      </c>
      <c r="G146" s="79">
        <f t="shared" si="66"/>
        <v>600000</v>
      </c>
      <c r="H146" s="79">
        <f t="shared" si="66"/>
        <v>179317</v>
      </c>
      <c r="I146" s="79">
        <f t="shared" si="66"/>
        <v>121900</v>
      </c>
      <c r="J146" s="79">
        <f t="shared" si="66"/>
        <v>284620</v>
      </c>
      <c r="K146" s="79">
        <f t="shared" si="66"/>
        <v>0</v>
      </c>
      <c r="L146" s="79">
        <f t="shared" si="66"/>
        <v>0</v>
      </c>
      <c r="M146" s="79">
        <f t="shared" si="66"/>
        <v>30000</v>
      </c>
      <c r="N146" s="79">
        <f t="shared" si="66"/>
        <v>129214</v>
      </c>
      <c r="O146" s="79">
        <f t="shared" si="66"/>
        <v>304543.4</v>
      </c>
      <c r="P146" s="79">
        <f t="shared" si="66"/>
        <v>0</v>
      </c>
      <c r="Q146" s="79">
        <f t="shared" si="66"/>
        <v>0</v>
      </c>
      <c r="R146" s="79">
        <f t="shared" si="66"/>
        <v>0</v>
      </c>
      <c r="S146" s="79">
        <f t="shared" si="66"/>
        <v>136966.84</v>
      </c>
      <c r="T146" s="79">
        <f t="shared" si="66"/>
        <v>325861.438</v>
      </c>
      <c r="U146" s="79">
        <f t="shared" si="66"/>
        <v>0</v>
      </c>
      <c r="V146" s="79">
        <f t="shared" si="66"/>
        <v>0</v>
      </c>
      <c r="W146" s="79">
        <f t="shared" si="66"/>
        <v>98000</v>
      </c>
    </row>
    <row r="147" spans="1:23" s="69" customFormat="1" ht="23.25" thickBot="1">
      <c r="A147" s="65" t="s">
        <v>458</v>
      </c>
      <c r="B147" s="82" t="s">
        <v>412</v>
      </c>
      <c r="C147" s="67">
        <f t="shared" si="65"/>
        <v>2392605.148</v>
      </c>
      <c r="D147" s="81">
        <f>SUM(D148:D159)</f>
        <v>100000</v>
      </c>
      <c r="E147" s="81">
        <f aca="true" t="shared" si="67" ref="E147:W147">SUM(E148:E159)</f>
        <v>236000</v>
      </c>
      <c r="F147" s="81">
        <f t="shared" si="67"/>
        <v>0</v>
      </c>
      <c r="G147" s="81">
        <f t="shared" si="67"/>
        <v>600000</v>
      </c>
      <c r="H147" s="81">
        <f t="shared" si="67"/>
        <v>179317</v>
      </c>
      <c r="I147" s="81">
        <f t="shared" si="67"/>
        <v>106000</v>
      </c>
      <c r="J147" s="81">
        <f t="shared" si="67"/>
        <v>252520</v>
      </c>
      <c r="K147" s="81">
        <f t="shared" si="67"/>
        <v>0</v>
      </c>
      <c r="L147" s="81">
        <f t="shared" si="67"/>
        <v>0</v>
      </c>
      <c r="M147" s="81">
        <f t="shared" si="67"/>
        <v>30000</v>
      </c>
      <c r="N147" s="81">
        <f t="shared" si="67"/>
        <v>112360</v>
      </c>
      <c r="O147" s="81">
        <f t="shared" si="67"/>
        <v>270196.4</v>
      </c>
      <c r="P147" s="81">
        <f t="shared" si="67"/>
        <v>0</v>
      </c>
      <c r="Q147" s="81">
        <f t="shared" si="67"/>
        <v>0</v>
      </c>
      <c r="R147" s="81">
        <f t="shared" si="67"/>
        <v>0</v>
      </c>
      <c r="S147" s="81">
        <f t="shared" si="67"/>
        <v>119101.6</v>
      </c>
      <c r="T147" s="81">
        <f t="shared" si="67"/>
        <v>289110.14800000004</v>
      </c>
      <c r="U147" s="81">
        <f t="shared" si="67"/>
        <v>0</v>
      </c>
      <c r="V147" s="81">
        <f t="shared" si="67"/>
        <v>0</v>
      </c>
      <c r="W147" s="81">
        <f t="shared" si="67"/>
        <v>98000</v>
      </c>
    </row>
    <row r="148" spans="1:23" s="37" customFormat="1" ht="45">
      <c r="A148" s="28" t="s">
        <v>459</v>
      </c>
      <c r="B148" s="52" t="s">
        <v>471</v>
      </c>
      <c r="C148" s="16">
        <f t="shared" si="65"/>
        <v>221997.15</v>
      </c>
      <c r="D148" s="95">
        <v>0</v>
      </c>
      <c r="E148" s="95">
        <v>50000</v>
      </c>
      <c r="F148" s="95">
        <v>0</v>
      </c>
      <c r="G148" s="95">
        <v>0</v>
      </c>
      <c r="H148" s="95">
        <v>0</v>
      </c>
      <c r="I148" s="18">
        <f aca="true" t="shared" si="68" ref="I148:I159">+D148*1.06</f>
        <v>0</v>
      </c>
      <c r="J148" s="95">
        <f>+E148*1.07</f>
        <v>53500</v>
      </c>
      <c r="K148" s="95">
        <v>0</v>
      </c>
      <c r="L148" s="95">
        <v>0</v>
      </c>
      <c r="M148" s="95">
        <v>0</v>
      </c>
      <c r="N148" s="18">
        <f aca="true" t="shared" si="69" ref="N148:N159">+I148*1.06</f>
        <v>0</v>
      </c>
      <c r="O148" s="95">
        <f>+J148*1.07</f>
        <v>57245</v>
      </c>
      <c r="P148" s="95">
        <v>0</v>
      </c>
      <c r="Q148" s="95">
        <v>0</v>
      </c>
      <c r="R148" s="95">
        <v>0</v>
      </c>
      <c r="S148" s="18">
        <f aca="true" t="shared" si="70" ref="S148:S159">+N148*1.06</f>
        <v>0</v>
      </c>
      <c r="T148" s="95">
        <f>+O148*1.07</f>
        <v>61252.15</v>
      </c>
      <c r="U148" s="95">
        <v>0</v>
      </c>
      <c r="V148" s="95">
        <v>0</v>
      </c>
      <c r="W148" s="95">
        <v>0</v>
      </c>
    </row>
    <row r="149" spans="1:23" s="37" customFormat="1" ht="45">
      <c r="A149" s="28" t="s">
        <v>460</v>
      </c>
      <c r="B149" s="53" t="s">
        <v>472</v>
      </c>
      <c r="C149" s="16">
        <f t="shared" si="65"/>
        <v>218730.8</v>
      </c>
      <c r="D149" s="95">
        <v>50000</v>
      </c>
      <c r="E149" s="95">
        <v>0</v>
      </c>
      <c r="F149" s="95">
        <v>0</v>
      </c>
      <c r="G149" s="95">
        <v>0</v>
      </c>
      <c r="H149" s="95">
        <v>0</v>
      </c>
      <c r="I149" s="18">
        <f t="shared" si="68"/>
        <v>53000</v>
      </c>
      <c r="J149" s="95">
        <v>0</v>
      </c>
      <c r="K149" s="95">
        <v>0</v>
      </c>
      <c r="L149" s="95">
        <v>0</v>
      </c>
      <c r="M149" s="95">
        <v>0</v>
      </c>
      <c r="N149" s="18">
        <f t="shared" si="69"/>
        <v>56180</v>
      </c>
      <c r="O149" s="95">
        <v>0</v>
      </c>
      <c r="P149" s="95">
        <v>0</v>
      </c>
      <c r="Q149" s="95">
        <v>0</v>
      </c>
      <c r="R149" s="95">
        <v>0</v>
      </c>
      <c r="S149" s="18">
        <f t="shared" si="70"/>
        <v>59550.8</v>
      </c>
      <c r="T149" s="95">
        <v>0</v>
      </c>
      <c r="U149" s="95">
        <v>0</v>
      </c>
      <c r="V149" s="95">
        <v>0</v>
      </c>
      <c r="W149" s="95">
        <v>0</v>
      </c>
    </row>
    <row r="150" spans="1:23" s="37" customFormat="1" ht="56.25">
      <c r="A150" s="28" t="s">
        <v>461</v>
      </c>
      <c r="B150" s="52" t="s">
        <v>473</v>
      </c>
      <c r="C150" s="16">
        <f t="shared" si="65"/>
        <v>218730.8</v>
      </c>
      <c r="D150" s="95">
        <v>50000</v>
      </c>
      <c r="E150" s="95">
        <v>0</v>
      </c>
      <c r="F150" s="95">
        <v>0</v>
      </c>
      <c r="G150" s="95">
        <v>0</v>
      </c>
      <c r="H150" s="95">
        <v>0</v>
      </c>
      <c r="I150" s="18">
        <f t="shared" si="68"/>
        <v>53000</v>
      </c>
      <c r="J150" s="95">
        <v>0</v>
      </c>
      <c r="K150" s="95">
        <v>0</v>
      </c>
      <c r="L150" s="95">
        <v>0</v>
      </c>
      <c r="M150" s="95">
        <v>0</v>
      </c>
      <c r="N150" s="18">
        <f t="shared" si="69"/>
        <v>56180</v>
      </c>
      <c r="O150" s="95">
        <v>0</v>
      </c>
      <c r="P150" s="95">
        <v>0</v>
      </c>
      <c r="Q150" s="95">
        <v>0</v>
      </c>
      <c r="R150" s="95">
        <v>0</v>
      </c>
      <c r="S150" s="18">
        <f t="shared" si="70"/>
        <v>59550.8</v>
      </c>
      <c r="T150" s="95">
        <v>0</v>
      </c>
      <c r="U150" s="95">
        <v>0</v>
      </c>
      <c r="V150" s="95">
        <v>0</v>
      </c>
      <c r="W150" s="95">
        <v>0</v>
      </c>
    </row>
    <row r="151" spans="1:23" s="37" customFormat="1" ht="56.25">
      <c r="A151" s="28" t="s">
        <v>462</v>
      </c>
      <c r="B151" s="52" t="s">
        <v>474</v>
      </c>
      <c r="C151" s="16">
        <f t="shared" si="65"/>
        <v>29317</v>
      </c>
      <c r="D151" s="95">
        <v>0</v>
      </c>
      <c r="E151" s="95">
        <v>0</v>
      </c>
      <c r="F151" s="95">
        <v>0</v>
      </c>
      <c r="G151" s="95">
        <v>0</v>
      </c>
      <c r="H151" s="95">
        <v>29317</v>
      </c>
      <c r="I151" s="18">
        <f t="shared" si="68"/>
        <v>0</v>
      </c>
      <c r="J151" s="95">
        <v>0</v>
      </c>
      <c r="K151" s="95">
        <v>0</v>
      </c>
      <c r="L151" s="95">
        <v>0</v>
      </c>
      <c r="M151" s="95">
        <v>0</v>
      </c>
      <c r="N151" s="18">
        <f t="shared" si="69"/>
        <v>0</v>
      </c>
      <c r="O151" s="95">
        <v>0</v>
      </c>
      <c r="P151" s="95">
        <v>0</v>
      </c>
      <c r="Q151" s="95">
        <v>0</v>
      </c>
      <c r="R151" s="95">
        <v>0</v>
      </c>
      <c r="S151" s="18">
        <f t="shared" si="70"/>
        <v>0</v>
      </c>
      <c r="T151" s="95">
        <v>0</v>
      </c>
      <c r="U151" s="95">
        <v>0</v>
      </c>
      <c r="V151" s="95">
        <v>0</v>
      </c>
      <c r="W151" s="95">
        <v>0</v>
      </c>
    </row>
    <row r="152" spans="1:23" s="37" customFormat="1" ht="33.75">
      <c r="A152" s="28" t="s">
        <v>463</v>
      </c>
      <c r="B152" s="53" t="s">
        <v>475</v>
      </c>
      <c r="C152" s="16">
        <f t="shared" si="65"/>
        <v>443994.3</v>
      </c>
      <c r="D152" s="95">
        <v>0</v>
      </c>
      <c r="E152" s="95">
        <v>100000</v>
      </c>
      <c r="F152" s="95">
        <v>0</v>
      </c>
      <c r="G152" s="95">
        <v>0</v>
      </c>
      <c r="H152" s="95">
        <v>0</v>
      </c>
      <c r="I152" s="18">
        <f t="shared" si="68"/>
        <v>0</v>
      </c>
      <c r="J152" s="95">
        <f>+E152*1.07</f>
        <v>107000</v>
      </c>
      <c r="K152" s="95">
        <v>0</v>
      </c>
      <c r="L152" s="95">
        <v>0</v>
      </c>
      <c r="M152" s="95">
        <v>0</v>
      </c>
      <c r="N152" s="18">
        <f t="shared" si="69"/>
        <v>0</v>
      </c>
      <c r="O152" s="95">
        <f>+J152*1.07</f>
        <v>114490</v>
      </c>
      <c r="P152" s="95">
        <v>0</v>
      </c>
      <c r="Q152" s="95">
        <v>0</v>
      </c>
      <c r="R152" s="95">
        <v>0</v>
      </c>
      <c r="S152" s="18">
        <f t="shared" si="70"/>
        <v>0</v>
      </c>
      <c r="T152" s="95">
        <f>+O152*1.07</f>
        <v>122504.3</v>
      </c>
      <c r="U152" s="95">
        <v>0</v>
      </c>
      <c r="V152" s="95">
        <v>0</v>
      </c>
      <c r="W152" s="95">
        <v>0</v>
      </c>
    </row>
    <row r="153" spans="1:23" s="37" customFormat="1" ht="67.5">
      <c r="A153" s="28" t="s">
        <v>464</v>
      </c>
      <c r="B153" s="53" t="s">
        <v>476</v>
      </c>
      <c r="C153" s="16">
        <f t="shared" si="65"/>
        <v>30000</v>
      </c>
      <c r="D153" s="95">
        <v>0</v>
      </c>
      <c r="E153" s="95">
        <v>0</v>
      </c>
      <c r="F153" s="95">
        <v>0</v>
      </c>
      <c r="G153" s="95">
        <v>0</v>
      </c>
      <c r="H153" s="95">
        <v>0</v>
      </c>
      <c r="I153" s="18">
        <f t="shared" si="68"/>
        <v>0</v>
      </c>
      <c r="J153" s="95">
        <v>0</v>
      </c>
      <c r="K153" s="95">
        <v>0</v>
      </c>
      <c r="L153" s="95">
        <v>0</v>
      </c>
      <c r="M153" s="95">
        <v>30000</v>
      </c>
      <c r="N153" s="18">
        <f t="shared" si="69"/>
        <v>0</v>
      </c>
      <c r="O153" s="95">
        <v>0</v>
      </c>
      <c r="P153" s="95">
        <v>0</v>
      </c>
      <c r="Q153" s="95">
        <v>0</v>
      </c>
      <c r="R153" s="95">
        <v>0</v>
      </c>
      <c r="S153" s="18">
        <f t="shared" si="70"/>
        <v>0</v>
      </c>
      <c r="T153" s="95">
        <v>0</v>
      </c>
      <c r="U153" s="95">
        <v>0</v>
      </c>
      <c r="V153" s="95">
        <v>0</v>
      </c>
      <c r="W153" s="95">
        <v>0</v>
      </c>
    </row>
    <row r="154" spans="1:23" s="37" customFormat="1" ht="45">
      <c r="A154" s="28" t="s">
        <v>465</v>
      </c>
      <c r="B154" s="52" t="s">
        <v>477</v>
      </c>
      <c r="C154" s="16">
        <f t="shared" si="65"/>
        <v>3000</v>
      </c>
      <c r="D154" s="95">
        <v>0</v>
      </c>
      <c r="E154" s="95">
        <v>0</v>
      </c>
      <c r="F154" s="95">
        <v>0</v>
      </c>
      <c r="G154" s="95">
        <v>0</v>
      </c>
      <c r="H154" s="95">
        <v>0</v>
      </c>
      <c r="I154" s="18">
        <f t="shared" si="68"/>
        <v>0</v>
      </c>
      <c r="J154" s="95">
        <v>0</v>
      </c>
      <c r="K154" s="95">
        <v>0</v>
      </c>
      <c r="L154" s="95">
        <v>0</v>
      </c>
      <c r="M154" s="95">
        <v>0</v>
      </c>
      <c r="N154" s="18">
        <f t="shared" si="69"/>
        <v>0</v>
      </c>
      <c r="O154" s="95">
        <v>0</v>
      </c>
      <c r="P154" s="95">
        <v>0</v>
      </c>
      <c r="Q154" s="95">
        <v>0</v>
      </c>
      <c r="R154" s="95">
        <v>0</v>
      </c>
      <c r="S154" s="18">
        <f t="shared" si="70"/>
        <v>0</v>
      </c>
      <c r="T154" s="95">
        <v>0</v>
      </c>
      <c r="U154" s="95">
        <v>0</v>
      </c>
      <c r="V154" s="95">
        <v>0</v>
      </c>
      <c r="W154" s="95">
        <v>3000</v>
      </c>
    </row>
    <row r="155" spans="1:23" s="37" customFormat="1" ht="33.75">
      <c r="A155" s="28" t="s">
        <v>466</v>
      </c>
      <c r="B155" s="52" t="s">
        <v>478</v>
      </c>
      <c r="C155" s="16">
        <f t="shared" si="65"/>
        <v>10000</v>
      </c>
      <c r="D155" s="95">
        <v>0</v>
      </c>
      <c r="E155" s="95">
        <v>0</v>
      </c>
      <c r="F155" s="95">
        <v>0</v>
      </c>
      <c r="G155" s="95">
        <v>0</v>
      </c>
      <c r="H155" s="95">
        <v>0</v>
      </c>
      <c r="I155" s="18">
        <f t="shared" si="68"/>
        <v>0</v>
      </c>
      <c r="J155" s="95">
        <v>0</v>
      </c>
      <c r="K155" s="95">
        <v>0</v>
      </c>
      <c r="L155" s="95">
        <v>0</v>
      </c>
      <c r="M155" s="95">
        <v>0</v>
      </c>
      <c r="N155" s="18">
        <f t="shared" si="69"/>
        <v>0</v>
      </c>
      <c r="O155" s="95">
        <v>0</v>
      </c>
      <c r="P155" s="95">
        <v>0</v>
      </c>
      <c r="Q155" s="95">
        <v>0</v>
      </c>
      <c r="R155" s="95">
        <v>0</v>
      </c>
      <c r="S155" s="18">
        <f t="shared" si="70"/>
        <v>0</v>
      </c>
      <c r="T155" s="95">
        <v>0</v>
      </c>
      <c r="U155" s="95">
        <v>0</v>
      </c>
      <c r="V155" s="95">
        <v>0</v>
      </c>
      <c r="W155" s="95">
        <v>10000</v>
      </c>
    </row>
    <row r="156" spans="1:23" s="37" customFormat="1" ht="22.5">
      <c r="A156" s="28" t="s">
        <v>467</v>
      </c>
      <c r="B156" s="53" t="s">
        <v>479</v>
      </c>
      <c r="C156" s="16">
        <f t="shared" si="65"/>
        <v>20000</v>
      </c>
      <c r="D156" s="95">
        <v>0</v>
      </c>
      <c r="E156" s="95">
        <v>0</v>
      </c>
      <c r="F156" s="95">
        <v>0</v>
      </c>
      <c r="G156" s="95">
        <v>0</v>
      </c>
      <c r="H156" s="95">
        <v>0</v>
      </c>
      <c r="I156" s="18">
        <f t="shared" si="68"/>
        <v>0</v>
      </c>
      <c r="J156" s="95">
        <v>0</v>
      </c>
      <c r="K156" s="95">
        <v>0</v>
      </c>
      <c r="L156" s="95">
        <v>0</v>
      </c>
      <c r="M156" s="95">
        <v>0</v>
      </c>
      <c r="N156" s="18">
        <f t="shared" si="69"/>
        <v>0</v>
      </c>
      <c r="O156" s="95">
        <v>0</v>
      </c>
      <c r="P156" s="95">
        <v>0</v>
      </c>
      <c r="Q156" s="95">
        <v>0</v>
      </c>
      <c r="R156" s="95">
        <v>0</v>
      </c>
      <c r="S156" s="18">
        <f t="shared" si="70"/>
        <v>0</v>
      </c>
      <c r="T156" s="95">
        <v>0</v>
      </c>
      <c r="U156" s="95">
        <v>0</v>
      </c>
      <c r="V156" s="95">
        <v>0</v>
      </c>
      <c r="W156" s="95">
        <v>20000</v>
      </c>
    </row>
    <row r="157" spans="1:23" s="37" customFormat="1" ht="22.5">
      <c r="A157" s="28" t="s">
        <v>468</v>
      </c>
      <c r="B157" s="53" t="s">
        <v>480</v>
      </c>
      <c r="C157" s="16">
        <f t="shared" si="65"/>
        <v>210000</v>
      </c>
      <c r="D157" s="95">
        <v>0</v>
      </c>
      <c r="E157" s="95">
        <v>0</v>
      </c>
      <c r="F157" s="95">
        <v>0</v>
      </c>
      <c r="G157" s="95">
        <v>0</v>
      </c>
      <c r="H157" s="95">
        <v>150000</v>
      </c>
      <c r="I157" s="18">
        <f t="shared" si="68"/>
        <v>0</v>
      </c>
      <c r="J157" s="95">
        <v>0</v>
      </c>
      <c r="K157" s="95">
        <v>0</v>
      </c>
      <c r="L157" s="95">
        <v>0</v>
      </c>
      <c r="M157" s="95">
        <v>0</v>
      </c>
      <c r="N157" s="18">
        <f t="shared" si="69"/>
        <v>0</v>
      </c>
      <c r="O157" s="95">
        <v>0</v>
      </c>
      <c r="P157" s="95">
        <v>0</v>
      </c>
      <c r="Q157" s="95">
        <v>0</v>
      </c>
      <c r="R157" s="95">
        <v>0</v>
      </c>
      <c r="S157" s="18">
        <f t="shared" si="70"/>
        <v>0</v>
      </c>
      <c r="T157" s="95">
        <v>0</v>
      </c>
      <c r="U157" s="95">
        <v>0</v>
      </c>
      <c r="V157" s="95">
        <v>0</v>
      </c>
      <c r="W157" s="95">
        <v>60000</v>
      </c>
    </row>
    <row r="158" spans="1:23" s="37" customFormat="1" ht="45">
      <c r="A158" s="28" t="s">
        <v>469</v>
      </c>
      <c r="B158" s="53" t="s">
        <v>481</v>
      </c>
      <c r="C158" s="16">
        <f t="shared" si="65"/>
        <v>386835.09800000006</v>
      </c>
      <c r="D158" s="95">
        <v>0</v>
      </c>
      <c r="E158" s="95">
        <v>86000</v>
      </c>
      <c r="F158" s="95">
        <v>0</v>
      </c>
      <c r="G158" s="95">
        <v>0</v>
      </c>
      <c r="H158" s="95">
        <v>0</v>
      </c>
      <c r="I158" s="18">
        <f t="shared" si="68"/>
        <v>0</v>
      </c>
      <c r="J158" s="95">
        <f>+E158*1.07</f>
        <v>92020</v>
      </c>
      <c r="K158" s="95">
        <v>0</v>
      </c>
      <c r="L158" s="95">
        <v>0</v>
      </c>
      <c r="M158" s="95">
        <v>0</v>
      </c>
      <c r="N158" s="18">
        <f t="shared" si="69"/>
        <v>0</v>
      </c>
      <c r="O158" s="95">
        <f>+J158*1.07</f>
        <v>98461.40000000001</v>
      </c>
      <c r="P158" s="95">
        <v>0</v>
      </c>
      <c r="Q158" s="95">
        <v>0</v>
      </c>
      <c r="R158" s="95">
        <v>0</v>
      </c>
      <c r="S158" s="18">
        <f t="shared" si="70"/>
        <v>0</v>
      </c>
      <c r="T158" s="95">
        <f>+O158*1.07</f>
        <v>105353.69800000002</v>
      </c>
      <c r="U158" s="95">
        <v>0</v>
      </c>
      <c r="V158" s="95">
        <v>0</v>
      </c>
      <c r="W158" s="95">
        <v>5000</v>
      </c>
    </row>
    <row r="159" spans="1:23" s="97" customFormat="1" ht="22.5">
      <c r="A159" s="28" t="s">
        <v>470</v>
      </c>
      <c r="B159" s="52" t="s">
        <v>482</v>
      </c>
      <c r="C159" s="16">
        <f t="shared" si="65"/>
        <v>600000</v>
      </c>
      <c r="D159" s="95">
        <v>0</v>
      </c>
      <c r="E159" s="95">
        <v>0</v>
      </c>
      <c r="F159" s="95">
        <v>0</v>
      </c>
      <c r="G159" s="95">
        <v>600000</v>
      </c>
      <c r="H159" s="95">
        <v>0</v>
      </c>
      <c r="I159" s="18">
        <f t="shared" si="68"/>
        <v>0</v>
      </c>
      <c r="J159" s="95">
        <v>0</v>
      </c>
      <c r="K159" s="95">
        <v>0</v>
      </c>
      <c r="L159" s="95">
        <v>0</v>
      </c>
      <c r="M159" s="95">
        <v>0</v>
      </c>
      <c r="N159" s="18">
        <f t="shared" si="69"/>
        <v>0</v>
      </c>
      <c r="O159" s="95">
        <v>0</v>
      </c>
      <c r="P159" s="95">
        <v>0</v>
      </c>
      <c r="Q159" s="95">
        <v>0</v>
      </c>
      <c r="R159" s="95">
        <v>0</v>
      </c>
      <c r="S159" s="18">
        <f t="shared" si="70"/>
        <v>0</v>
      </c>
      <c r="T159" s="95">
        <v>0</v>
      </c>
      <c r="U159" s="95">
        <v>0</v>
      </c>
      <c r="V159" s="95">
        <v>0</v>
      </c>
      <c r="W159" s="96">
        <v>0</v>
      </c>
    </row>
    <row r="160" spans="1:23" s="69" customFormat="1" ht="22.5">
      <c r="A160" s="65" t="s">
        <v>159</v>
      </c>
      <c r="B160" s="100" t="s">
        <v>542</v>
      </c>
      <c r="C160" s="67">
        <f t="shared" si="65"/>
        <v>198817.53</v>
      </c>
      <c r="D160" s="81">
        <f>SUM(D161:D164)</f>
        <v>15000</v>
      </c>
      <c r="E160" s="81">
        <f aca="true" t="shared" si="71" ref="E160:W160">SUM(E161:E164)</f>
        <v>30000</v>
      </c>
      <c r="F160" s="81">
        <f t="shared" si="71"/>
        <v>0</v>
      </c>
      <c r="G160" s="81">
        <f t="shared" si="71"/>
        <v>0</v>
      </c>
      <c r="H160" s="81">
        <f t="shared" si="71"/>
        <v>0</v>
      </c>
      <c r="I160" s="81">
        <f t="shared" si="71"/>
        <v>15900</v>
      </c>
      <c r="J160" s="81">
        <f t="shared" si="71"/>
        <v>32100</v>
      </c>
      <c r="K160" s="81">
        <f t="shared" si="71"/>
        <v>0</v>
      </c>
      <c r="L160" s="81">
        <f t="shared" si="71"/>
        <v>0</v>
      </c>
      <c r="M160" s="81">
        <f t="shared" si="71"/>
        <v>0</v>
      </c>
      <c r="N160" s="81">
        <f t="shared" si="71"/>
        <v>16854</v>
      </c>
      <c r="O160" s="81">
        <f t="shared" si="71"/>
        <v>34347</v>
      </c>
      <c r="P160" s="81">
        <f t="shared" si="71"/>
        <v>0</v>
      </c>
      <c r="Q160" s="81">
        <f t="shared" si="71"/>
        <v>0</v>
      </c>
      <c r="R160" s="81">
        <f t="shared" si="71"/>
        <v>0</v>
      </c>
      <c r="S160" s="81">
        <f t="shared" si="71"/>
        <v>17865.239999999998</v>
      </c>
      <c r="T160" s="81">
        <f t="shared" si="71"/>
        <v>36751.29</v>
      </c>
      <c r="U160" s="81">
        <f t="shared" si="71"/>
        <v>0</v>
      </c>
      <c r="V160" s="81">
        <f t="shared" si="71"/>
        <v>0</v>
      </c>
      <c r="W160" s="81">
        <f t="shared" si="71"/>
        <v>0</v>
      </c>
    </row>
    <row r="161" spans="1:23" s="37" customFormat="1" ht="33.75">
      <c r="A161" s="28" t="s">
        <v>483</v>
      </c>
      <c r="B161" s="53" t="s">
        <v>491</v>
      </c>
      <c r="C161" s="16">
        <f t="shared" si="65"/>
        <v>88798.86</v>
      </c>
      <c r="D161" s="95">
        <v>0</v>
      </c>
      <c r="E161" s="95">
        <v>20000</v>
      </c>
      <c r="F161" s="95">
        <v>0</v>
      </c>
      <c r="G161" s="95">
        <v>0</v>
      </c>
      <c r="H161" s="95">
        <v>0</v>
      </c>
      <c r="I161" s="18">
        <f>+D161*1.06</f>
        <v>0</v>
      </c>
      <c r="J161" s="95">
        <f>+E161*1.07</f>
        <v>21400</v>
      </c>
      <c r="K161" s="95">
        <v>0</v>
      </c>
      <c r="L161" s="95">
        <v>0</v>
      </c>
      <c r="M161" s="95">
        <v>0</v>
      </c>
      <c r="N161" s="18">
        <f>+I161*1.06</f>
        <v>0</v>
      </c>
      <c r="O161" s="95">
        <f>+J161*1.07</f>
        <v>22898</v>
      </c>
      <c r="P161" s="95">
        <v>0</v>
      </c>
      <c r="Q161" s="95">
        <v>0</v>
      </c>
      <c r="R161" s="95">
        <v>0</v>
      </c>
      <c r="S161" s="18">
        <f>+N161*1.06</f>
        <v>0</v>
      </c>
      <c r="T161" s="95">
        <f>+O161*1.07</f>
        <v>24500.86</v>
      </c>
      <c r="U161" s="95">
        <v>0</v>
      </c>
      <c r="V161" s="95">
        <v>0</v>
      </c>
      <c r="W161" s="95">
        <v>0</v>
      </c>
    </row>
    <row r="162" spans="1:23" s="37" customFormat="1" ht="33.75">
      <c r="A162" s="28" t="s">
        <v>484</v>
      </c>
      <c r="B162" s="53" t="s">
        <v>492</v>
      </c>
      <c r="C162" s="16">
        <f t="shared" si="65"/>
        <v>44399.43</v>
      </c>
      <c r="D162" s="95">
        <v>0</v>
      </c>
      <c r="E162" s="95">
        <v>10000</v>
      </c>
      <c r="F162" s="95">
        <v>0</v>
      </c>
      <c r="G162" s="95">
        <v>0</v>
      </c>
      <c r="H162" s="95">
        <v>0</v>
      </c>
      <c r="I162" s="18">
        <f>+D162*1.06</f>
        <v>0</v>
      </c>
      <c r="J162" s="95">
        <f>+E162*1.07</f>
        <v>10700</v>
      </c>
      <c r="K162" s="95">
        <v>0</v>
      </c>
      <c r="L162" s="95">
        <v>0</v>
      </c>
      <c r="M162" s="95">
        <v>0</v>
      </c>
      <c r="N162" s="18">
        <f>+I162*1.06</f>
        <v>0</v>
      </c>
      <c r="O162" s="95">
        <f>+J162*1.07</f>
        <v>11449</v>
      </c>
      <c r="P162" s="95">
        <v>0</v>
      </c>
      <c r="Q162" s="95">
        <v>0</v>
      </c>
      <c r="R162" s="95">
        <v>0</v>
      </c>
      <c r="S162" s="18">
        <f>+N162*1.06</f>
        <v>0</v>
      </c>
      <c r="T162" s="95">
        <f>+O162*1.07</f>
        <v>12250.43</v>
      </c>
      <c r="U162" s="95">
        <v>0</v>
      </c>
      <c r="V162" s="95">
        <v>0</v>
      </c>
      <c r="W162" s="95">
        <v>0</v>
      </c>
    </row>
    <row r="163" spans="1:23" s="37" customFormat="1" ht="33.75">
      <c r="A163" s="28" t="s">
        <v>485</v>
      </c>
      <c r="B163" s="53" t="s">
        <v>493</v>
      </c>
      <c r="C163" s="16">
        <f t="shared" si="65"/>
        <v>21873.08</v>
      </c>
      <c r="D163" s="95">
        <v>5000</v>
      </c>
      <c r="E163" s="95">
        <v>0</v>
      </c>
      <c r="F163" s="95">
        <v>0</v>
      </c>
      <c r="G163" s="95">
        <v>0</v>
      </c>
      <c r="H163" s="95">
        <v>0</v>
      </c>
      <c r="I163" s="18">
        <f>+D163*1.06</f>
        <v>5300</v>
      </c>
      <c r="J163" s="95">
        <v>0</v>
      </c>
      <c r="K163" s="95">
        <v>0</v>
      </c>
      <c r="L163" s="95">
        <v>0</v>
      </c>
      <c r="M163" s="95">
        <v>0</v>
      </c>
      <c r="N163" s="18">
        <f>+I163*1.06</f>
        <v>5618</v>
      </c>
      <c r="O163" s="95">
        <v>0</v>
      </c>
      <c r="P163" s="95">
        <v>0</v>
      </c>
      <c r="Q163" s="95">
        <v>0</v>
      </c>
      <c r="R163" s="95">
        <v>0</v>
      </c>
      <c r="S163" s="18">
        <f>+N163*1.06</f>
        <v>5955.08</v>
      </c>
      <c r="T163" s="95">
        <v>0</v>
      </c>
      <c r="U163" s="95">
        <v>0</v>
      </c>
      <c r="V163" s="95">
        <v>0</v>
      </c>
      <c r="W163" s="95">
        <v>0</v>
      </c>
    </row>
    <row r="164" spans="1:23" s="37" customFormat="1" ht="22.5">
      <c r="A164" s="28" t="s">
        <v>486</v>
      </c>
      <c r="B164" s="53" t="s">
        <v>494</v>
      </c>
      <c r="C164" s="16">
        <f t="shared" si="65"/>
        <v>43746.16</v>
      </c>
      <c r="D164" s="95">
        <v>10000</v>
      </c>
      <c r="E164" s="95">
        <v>0</v>
      </c>
      <c r="F164" s="95">
        <v>0</v>
      </c>
      <c r="G164" s="95">
        <v>0</v>
      </c>
      <c r="H164" s="95">
        <v>0</v>
      </c>
      <c r="I164" s="18">
        <f>+D164*1.06</f>
        <v>10600</v>
      </c>
      <c r="J164" s="95">
        <v>0</v>
      </c>
      <c r="K164" s="95">
        <v>0</v>
      </c>
      <c r="L164" s="95">
        <v>0</v>
      </c>
      <c r="M164" s="95">
        <v>0</v>
      </c>
      <c r="N164" s="18">
        <f>+I164*1.06</f>
        <v>11236</v>
      </c>
      <c r="O164" s="95">
        <v>0</v>
      </c>
      <c r="P164" s="95">
        <v>0</v>
      </c>
      <c r="Q164" s="95">
        <v>0</v>
      </c>
      <c r="R164" s="95">
        <v>0</v>
      </c>
      <c r="S164" s="18">
        <f>+N164*1.06</f>
        <v>11910.16</v>
      </c>
      <c r="T164" s="95">
        <v>0</v>
      </c>
      <c r="U164" s="95">
        <v>0</v>
      </c>
      <c r="V164" s="95">
        <v>0</v>
      </c>
      <c r="W164" s="95">
        <v>0</v>
      </c>
    </row>
    <row r="165" spans="1:23" s="37" customFormat="1" ht="11.25">
      <c r="A165" s="41"/>
      <c r="B165" s="58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4"/>
    </row>
    <row r="166" spans="1:23" s="73" customFormat="1" ht="26.25" thickBot="1">
      <c r="A166" s="70" t="s">
        <v>189</v>
      </c>
      <c r="B166" s="83" t="s">
        <v>413</v>
      </c>
      <c r="C166" s="72">
        <f aca="true" t="shared" si="72" ref="C166:C173">SUM(D166:W166)</f>
        <v>251443.576</v>
      </c>
      <c r="D166" s="79">
        <f>+D167</f>
        <v>25000</v>
      </c>
      <c r="E166" s="79">
        <f aca="true" t="shared" si="73" ref="E166:W166">+E167</f>
        <v>32000</v>
      </c>
      <c r="F166" s="79">
        <f t="shared" si="73"/>
        <v>0</v>
      </c>
      <c r="G166" s="79">
        <f t="shared" si="73"/>
        <v>0</v>
      </c>
      <c r="H166" s="79">
        <f t="shared" si="73"/>
        <v>0</v>
      </c>
      <c r="I166" s="79">
        <f t="shared" si="73"/>
        <v>26500</v>
      </c>
      <c r="J166" s="79">
        <f t="shared" si="73"/>
        <v>34240</v>
      </c>
      <c r="K166" s="79">
        <f t="shared" si="73"/>
        <v>0</v>
      </c>
      <c r="L166" s="79">
        <f t="shared" si="73"/>
        <v>0</v>
      </c>
      <c r="M166" s="79">
        <f t="shared" si="73"/>
        <v>0</v>
      </c>
      <c r="N166" s="79">
        <f t="shared" si="73"/>
        <v>28090</v>
      </c>
      <c r="O166" s="79">
        <f t="shared" si="73"/>
        <v>36636.8</v>
      </c>
      <c r="P166" s="79">
        <f t="shared" si="73"/>
        <v>0</v>
      </c>
      <c r="Q166" s="79">
        <f t="shared" si="73"/>
        <v>0</v>
      </c>
      <c r="R166" s="79">
        <f t="shared" si="73"/>
        <v>0</v>
      </c>
      <c r="S166" s="79">
        <f t="shared" si="73"/>
        <v>29775.4</v>
      </c>
      <c r="T166" s="79">
        <f t="shared" si="73"/>
        <v>39201.376000000004</v>
      </c>
      <c r="U166" s="79">
        <f t="shared" si="73"/>
        <v>0</v>
      </c>
      <c r="V166" s="79">
        <f t="shared" si="73"/>
        <v>0</v>
      </c>
      <c r="W166" s="79">
        <f t="shared" si="73"/>
        <v>0</v>
      </c>
    </row>
    <row r="167" spans="1:23" s="37" customFormat="1" ht="33.75">
      <c r="A167" s="9" t="s">
        <v>160</v>
      </c>
      <c r="B167" s="59" t="s">
        <v>414</v>
      </c>
      <c r="C167" s="16">
        <f t="shared" si="72"/>
        <v>251443.576</v>
      </c>
      <c r="D167" s="43">
        <f>SUM(D168:D173)</f>
        <v>25000</v>
      </c>
      <c r="E167" s="43">
        <f aca="true" t="shared" si="74" ref="E167:W167">SUM(E168:E173)</f>
        <v>32000</v>
      </c>
      <c r="F167" s="43">
        <f t="shared" si="74"/>
        <v>0</v>
      </c>
      <c r="G167" s="43">
        <f t="shared" si="74"/>
        <v>0</v>
      </c>
      <c r="H167" s="43">
        <f t="shared" si="74"/>
        <v>0</v>
      </c>
      <c r="I167" s="43">
        <f t="shared" si="74"/>
        <v>26500</v>
      </c>
      <c r="J167" s="43">
        <f t="shared" si="74"/>
        <v>34240</v>
      </c>
      <c r="K167" s="43">
        <f t="shared" si="74"/>
        <v>0</v>
      </c>
      <c r="L167" s="43">
        <f t="shared" si="74"/>
        <v>0</v>
      </c>
      <c r="M167" s="43">
        <f t="shared" si="74"/>
        <v>0</v>
      </c>
      <c r="N167" s="43">
        <f t="shared" si="74"/>
        <v>28090</v>
      </c>
      <c r="O167" s="43">
        <f t="shared" si="74"/>
        <v>36636.8</v>
      </c>
      <c r="P167" s="43">
        <f t="shared" si="74"/>
        <v>0</v>
      </c>
      <c r="Q167" s="43">
        <f t="shared" si="74"/>
        <v>0</v>
      </c>
      <c r="R167" s="43">
        <f t="shared" si="74"/>
        <v>0</v>
      </c>
      <c r="S167" s="43">
        <f t="shared" si="74"/>
        <v>29775.4</v>
      </c>
      <c r="T167" s="43">
        <f t="shared" si="74"/>
        <v>39201.376000000004</v>
      </c>
      <c r="U167" s="43">
        <f t="shared" si="74"/>
        <v>0</v>
      </c>
      <c r="V167" s="43">
        <f t="shared" si="74"/>
        <v>0</v>
      </c>
      <c r="W167" s="43">
        <f t="shared" si="74"/>
        <v>0</v>
      </c>
    </row>
    <row r="168" spans="1:23" s="37" customFormat="1" ht="33.75">
      <c r="A168" s="28" t="s">
        <v>487</v>
      </c>
      <c r="B168" s="53" t="s">
        <v>488</v>
      </c>
      <c r="C168" s="16">
        <f t="shared" si="72"/>
        <v>66599.145</v>
      </c>
      <c r="D168" s="95">
        <v>0</v>
      </c>
      <c r="E168" s="95">
        <v>15000</v>
      </c>
      <c r="F168" s="95">
        <v>0</v>
      </c>
      <c r="G168" s="95">
        <v>0</v>
      </c>
      <c r="H168" s="95">
        <v>0</v>
      </c>
      <c r="I168" s="18">
        <f aca="true" t="shared" si="75" ref="I168:I173">+D168*1.06</f>
        <v>0</v>
      </c>
      <c r="J168" s="95">
        <f aca="true" t="shared" si="76" ref="J168:J173">+E168*1.07</f>
        <v>16050.000000000002</v>
      </c>
      <c r="K168" s="95">
        <v>0</v>
      </c>
      <c r="L168" s="95">
        <v>0</v>
      </c>
      <c r="M168" s="95">
        <v>0</v>
      </c>
      <c r="N168" s="18">
        <f aca="true" t="shared" si="77" ref="N168:N173">+I168*1.06</f>
        <v>0</v>
      </c>
      <c r="O168" s="95">
        <f aca="true" t="shared" si="78" ref="O168:O173">+J168*1.07</f>
        <v>17173.500000000004</v>
      </c>
      <c r="P168" s="95">
        <v>0</v>
      </c>
      <c r="Q168" s="95">
        <v>0</v>
      </c>
      <c r="R168" s="95">
        <v>0</v>
      </c>
      <c r="S168" s="18">
        <f aca="true" t="shared" si="79" ref="S168:S173">+N168*1.06</f>
        <v>0</v>
      </c>
      <c r="T168" s="95">
        <f aca="true" t="shared" si="80" ref="T168:T173">+O168*1.07</f>
        <v>18375.645000000004</v>
      </c>
      <c r="U168" s="95">
        <v>0</v>
      </c>
      <c r="V168" s="95">
        <v>0</v>
      </c>
      <c r="W168" s="95">
        <v>0</v>
      </c>
    </row>
    <row r="169" spans="1:23" s="37" customFormat="1" ht="45">
      <c r="A169" s="28" t="s">
        <v>495</v>
      </c>
      <c r="B169" s="53" t="s">
        <v>489</v>
      </c>
      <c r="C169" s="16">
        <f t="shared" si="72"/>
        <v>43746.16</v>
      </c>
      <c r="D169" s="95">
        <v>10000</v>
      </c>
      <c r="E169" s="95">
        <v>0</v>
      </c>
      <c r="F169" s="95">
        <v>0</v>
      </c>
      <c r="G169" s="95">
        <v>0</v>
      </c>
      <c r="H169" s="95">
        <v>0</v>
      </c>
      <c r="I169" s="18">
        <f t="shared" si="75"/>
        <v>10600</v>
      </c>
      <c r="J169" s="95">
        <f t="shared" si="76"/>
        <v>0</v>
      </c>
      <c r="K169" s="95">
        <v>0</v>
      </c>
      <c r="L169" s="95">
        <v>0</v>
      </c>
      <c r="M169" s="95">
        <v>0</v>
      </c>
      <c r="N169" s="18">
        <f t="shared" si="77"/>
        <v>11236</v>
      </c>
      <c r="O169" s="95">
        <f t="shared" si="78"/>
        <v>0</v>
      </c>
      <c r="P169" s="95">
        <v>0</v>
      </c>
      <c r="Q169" s="95">
        <v>0</v>
      </c>
      <c r="R169" s="95">
        <v>0</v>
      </c>
      <c r="S169" s="18">
        <f t="shared" si="79"/>
        <v>11910.16</v>
      </c>
      <c r="T169" s="95">
        <f t="shared" si="80"/>
        <v>0</v>
      </c>
      <c r="U169" s="95">
        <v>0</v>
      </c>
      <c r="V169" s="95">
        <v>0</v>
      </c>
      <c r="W169" s="95">
        <v>0</v>
      </c>
    </row>
    <row r="170" spans="1:23" s="37" customFormat="1" ht="33.75">
      <c r="A170" s="28" t="s">
        <v>496</v>
      </c>
      <c r="B170" s="53" t="s">
        <v>490</v>
      </c>
      <c r="C170" s="16">
        <f t="shared" si="72"/>
        <v>43746.16</v>
      </c>
      <c r="D170" s="95">
        <v>10000</v>
      </c>
      <c r="E170" s="95">
        <v>0</v>
      </c>
      <c r="F170" s="95">
        <v>0</v>
      </c>
      <c r="G170" s="95">
        <v>0</v>
      </c>
      <c r="H170" s="95">
        <v>0</v>
      </c>
      <c r="I170" s="18">
        <f t="shared" si="75"/>
        <v>10600</v>
      </c>
      <c r="J170" s="95">
        <f t="shared" si="76"/>
        <v>0</v>
      </c>
      <c r="K170" s="95">
        <v>0</v>
      </c>
      <c r="L170" s="95">
        <v>0</v>
      </c>
      <c r="M170" s="95">
        <v>0</v>
      </c>
      <c r="N170" s="18">
        <f t="shared" si="77"/>
        <v>11236</v>
      </c>
      <c r="O170" s="95">
        <f t="shared" si="78"/>
        <v>0</v>
      </c>
      <c r="P170" s="95">
        <v>0</v>
      </c>
      <c r="Q170" s="95">
        <v>0</v>
      </c>
      <c r="R170" s="95">
        <v>0</v>
      </c>
      <c r="S170" s="18">
        <f t="shared" si="79"/>
        <v>11910.16</v>
      </c>
      <c r="T170" s="95">
        <f t="shared" si="80"/>
        <v>0</v>
      </c>
      <c r="U170" s="95">
        <v>0</v>
      </c>
      <c r="V170" s="95">
        <v>0</v>
      </c>
      <c r="W170" s="95">
        <v>0</v>
      </c>
    </row>
    <row r="171" spans="1:23" s="37" customFormat="1" ht="22.5">
      <c r="A171" s="28" t="s">
        <v>497</v>
      </c>
      <c r="B171" s="53" t="s">
        <v>429</v>
      </c>
      <c r="C171" s="16">
        <f t="shared" si="72"/>
        <v>13319.829000000002</v>
      </c>
      <c r="D171" s="95">
        <v>0</v>
      </c>
      <c r="E171" s="95">
        <v>3000</v>
      </c>
      <c r="F171" s="95">
        <v>0</v>
      </c>
      <c r="G171" s="95">
        <v>0</v>
      </c>
      <c r="H171" s="95">
        <v>0</v>
      </c>
      <c r="I171" s="18">
        <f t="shared" si="75"/>
        <v>0</v>
      </c>
      <c r="J171" s="95">
        <f t="shared" si="76"/>
        <v>3210</v>
      </c>
      <c r="K171" s="95">
        <v>0</v>
      </c>
      <c r="L171" s="95">
        <v>0</v>
      </c>
      <c r="M171" s="95">
        <v>0</v>
      </c>
      <c r="N171" s="18">
        <f t="shared" si="77"/>
        <v>0</v>
      </c>
      <c r="O171" s="95">
        <f t="shared" si="78"/>
        <v>3434.7000000000003</v>
      </c>
      <c r="P171" s="95">
        <v>0</v>
      </c>
      <c r="Q171" s="95">
        <v>0</v>
      </c>
      <c r="R171" s="95">
        <v>0</v>
      </c>
      <c r="S171" s="18">
        <f t="shared" si="79"/>
        <v>0</v>
      </c>
      <c r="T171" s="95">
        <f t="shared" si="80"/>
        <v>3675.1290000000004</v>
      </c>
      <c r="U171" s="95">
        <v>0</v>
      </c>
      <c r="V171" s="95">
        <v>0</v>
      </c>
      <c r="W171" s="95">
        <v>0</v>
      </c>
    </row>
    <row r="172" spans="1:23" s="37" customFormat="1" ht="33.75">
      <c r="A172" s="28" t="s">
        <v>498</v>
      </c>
      <c r="B172" s="52" t="s">
        <v>428</v>
      </c>
      <c r="C172" s="16">
        <f t="shared" si="72"/>
        <v>21873.08</v>
      </c>
      <c r="D172" s="95">
        <v>5000</v>
      </c>
      <c r="E172" s="95">
        <v>0</v>
      </c>
      <c r="F172" s="95">
        <v>0</v>
      </c>
      <c r="G172" s="95">
        <v>0</v>
      </c>
      <c r="H172" s="95">
        <v>0</v>
      </c>
      <c r="I172" s="18">
        <f t="shared" si="75"/>
        <v>5300</v>
      </c>
      <c r="J172" s="95">
        <f t="shared" si="76"/>
        <v>0</v>
      </c>
      <c r="K172" s="95">
        <v>0</v>
      </c>
      <c r="L172" s="95">
        <v>0</v>
      </c>
      <c r="M172" s="95">
        <v>0</v>
      </c>
      <c r="N172" s="18">
        <f t="shared" si="77"/>
        <v>5618</v>
      </c>
      <c r="O172" s="95">
        <f t="shared" si="78"/>
        <v>0</v>
      </c>
      <c r="P172" s="95">
        <v>0</v>
      </c>
      <c r="Q172" s="95">
        <v>0</v>
      </c>
      <c r="R172" s="95">
        <v>0</v>
      </c>
      <c r="S172" s="18">
        <f t="shared" si="79"/>
        <v>5955.08</v>
      </c>
      <c r="T172" s="95">
        <f t="shared" si="80"/>
        <v>0</v>
      </c>
      <c r="U172" s="95">
        <v>0</v>
      </c>
      <c r="V172" s="95">
        <v>0</v>
      </c>
      <c r="W172" s="95">
        <v>0</v>
      </c>
    </row>
    <row r="173" spans="1:23" s="37" customFormat="1" ht="45">
      <c r="A173" s="28" t="s">
        <v>499</v>
      </c>
      <c r="B173" s="53" t="s">
        <v>427</v>
      </c>
      <c r="C173" s="16">
        <f t="shared" si="72"/>
        <v>62159.202000000005</v>
      </c>
      <c r="D173" s="95">
        <v>0</v>
      </c>
      <c r="E173" s="95">
        <v>14000</v>
      </c>
      <c r="F173" s="95">
        <v>0</v>
      </c>
      <c r="G173" s="95">
        <v>0</v>
      </c>
      <c r="H173" s="95">
        <v>0</v>
      </c>
      <c r="I173" s="18">
        <f t="shared" si="75"/>
        <v>0</v>
      </c>
      <c r="J173" s="95">
        <f t="shared" si="76"/>
        <v>14980</v>
      </c>
      <c r="K173" s="95">
        <v>0</v>
      </c>
      <c r="L173" s="95">
        <v>0</v>
      </c>
      <c r="M173" s="95">
        <v>0</v>
      </c>
      <c r="N173" s="18">
        <f t="shared" si="77"/>
        <v>0</v>
      </c>
      <c r="O173" s="95">
        <f t="shared" si="78"/>
        <v>16028.6</v>
      </c>
      <c r="P173" s="95">
        <v>0</v>
      </c>
      <c r="Q173" s="95">
        <v>0</v>
      </c>
      <c r="R173" s="95">
        <v>0</v>
      </c>
      <c r="S173" s="18">
        <f t="shared" si="79"/>
        <v>0</v>
      </c>
      <c r="T173" s="95">
        <f t="shared" si="80"/>
        <v>17150.602000000003</v>
      </c>
      <c r="U173" s="95">
        <v>0</v>
      </c>
      <c r="V173" s="95">
        <v>0</v>
      </c>
      <c r="W173" s="95">
        <v>0</v>
      </c>
    </row>
    <row r="174" spans="1:23" s="37" customFormat="1" ht="11.25">
      <c r="A174" s="41"/>
      <c r="B174" s="58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4"/>
    </row>
    <row r="175" spans="1:23" s="73" customFormat="1" ht="26.25" thickBot="1">
      <c r="A175" s="70" t="s">
        <v>190</v>
      </c>
      <c r="B175" s="83" t="s">
        <v>415</v>
      </c>
      <c r="C175" s="72">
        <f aca="true" t="shared" si="81" ref="C175:C180">SUM(D175:W175)</f>
        <v>360808.97599999997</v>
      </c>
      <c r="D175" s="79">
        <f>+D176</f>
        <v>50000</v>
      </c>
      <c r="E175" s="79">
        <f aca="true" t="shared" si="82" ref="E175:W175">+E176</f>
        <v>32000</v>
      </c>
      <c r="F175" s="79">
        <f t="shared" si="82"/>
        <v>0</v>
      </c>
      <c r="G175" s="79">
        <f t="shared" si="82"/>
        <v>0</v>
      </c>
      <c r="H175" s="79">
        <f t="shared" si="82"/>
        <v>0</v>
      </c>
      <c r="I175" s="79">
        <f t="shared" si="82"/>
        <v>53000</v>
      </c>
      <c r="J175" s="79">
        <f t="shared" si="82"/>
        <v>34240</v>
      </c>
      <c r="K175" s="79">
        <f t="shared" si="82"/>
        <v>0</v>
      </c>
      <c r="L175" s="79">
        <f t="shared" si="82"/>
        <v>0</v>
      </c>
      <c r="M175" s="79">
        <f t="shared" si="82"/>
        <v>0</v>
      </c>
      <c r="N175" s="79">
        <f t="shared" si="82"/>
        <v>56180</v>
      </c>
      <c r="O175" s="79">
        <f t="shared" si="82"/>
        <v>36636.8</v>
      </c>
      <c r="P175" s="79">
        <f t="shared" si="82"/>
        <v>0</v>
      </c>
      <c r="Q175" s="79">
        <f t="shared" si="82"/>
        <v>0</v>
      </c>
      <c r="R175" s="79">
        <f t="shared" si="82"/>
        <v>0</v>
      </c>
      <c r="S175" s="79">
        <f t="shared" si="82"/>
        <v>59550.8</v>
      </c>
      <c r="T175" s="79">
        <f t="shared" si="82"/>
        <v>39201.376000000004</v>
      </c>
      <c r="U175" s="79">
        <f t="shared" si="82"/>
        <v>0</v>
      </c>
      <c r="V175" s="79">
        <f t="shared" si="82"/>
        <v>0</v>
      </c>
      <c r="W175" s="79">
        <f t="shared" si="82"/>
        <v>0</v>
      </c>
    </row>
    <row r="176" spans="1:23" s="69" customFormat="1" ht="34.5" thickBot="1">
      <c r="A176" s="65" t="s">
        <v>191</v>
      </c>
      <c r="B176" s="82" t="s">
        <v>416</v>
      </c>
      <c r="C176" s="67">
        <f t="shared" si="81"/>
        <v>360808.97599999997</v>
      </c>
      <c r="D176" s="81">
        <f>SUM(D177:D180)</f>
        <v>50000</v>
      </c>
      <c r="E176" s="81">
        <f aca="true" t="shared" si="83" ref="E176:W176">SUM(E177:E180)</f>
        <v>32000</v>
      </c>
      <c r="F176" s="81">
        <f t="shared" si="83"/>
        <v>0</v>
      </c>
      <c r="G176" s="81">
        <f t="shared" si="83"/>
        <v>0</v>
      </c>
      <c r="H176" s="81">
        <f t="shared" si="83"/>
        <v>0</v>
      </c>
      <c r="I176" s="81">
        <f t="shared" si="83"/>
        <v>53000</v>
      </c>
      <c r="J176" s="81">
        <f t="shared" si="83"/>
        <v>34240</v>
      </c>
      <c r="K176" s="81">
        <f t="shared" si="83"/>
        <v>0</v>
      </c>
      <c r="L176" s="81">
        <f t="shared" si="83"/>
        <v>0</v>
      </c>
      <c r="M176" s="81">
        <f t="shared" si="83"/>
        <v>0</v>
      </c>
      <c r="N176" s="81">
        <f t="shared" si="83"/>
        <v>56180</v>
      </c>
      <c r="O176" s="81">
        <f t="shared" si="83"/>
        <v>36636.8</v>
      </c>
      <c r="P176" s="81">
        <f t="shared" si="83"/>
        <v>0</v>
      </c>
      <c r="Q176" s="81">
        <f t="shared" si="83"/>
        <v>0</v>
      </c>
      <c r="R176" s="81">
        <f t="shared" si="83"/>
        <v>0</v>
      </c>
      <c r="S176" s="81">
        <f t="shared" si="83"/>
        <v>59550.8</v>
      </c>
      <c r="T176" s="81">
        <f t="shared" si="83"/>
        <v>39201.376000000004</v>
      </c>
      <c r="U176" s="81">
        <f t="shared" si="83"/>
        <v>0</v>
      </c>
      <c r="V176" s="81">
        <f t="shared" si="83"/>
        <v>0</v>
      </c>
      <c r="W176" s="81">
        <f t="shared" si="83"/>
        <v>0</v>
      </c>
    </row>
    <row r="177" spans="1:23" s="37" customFormat="1" ht="45">
      <c r="A177" s="28" t="s">
        <v>500</v>
      </c>
      <c r="B177" s="52" t="s">
        <v>425</v>
      </c>
      <c r="C177" s="16">
        <f t="shared" si="81"/>
        <v>44399.43</v>
      </c>
      <c r="D177" s="95">
        <v>0</v>
      </c>
      <c r="E177" s="95">
        <v>10000</v>
      </c>
      <c r="F177" s="95">
        <v>0</v>
      </c>
      <c r="G177" s="95">
        <v>0</v>
      </c>
      <c r="H177" s="95">
        <v>0</v>
      </c>
      <c r="I177" s="18">
        <f>+D177*1.06</f>
        <v>0</v>
      </c>
      <c r="J177" s="95">
        <f>+E177*1.07</f>
        <v>10700</v>
      </c>
      <c r="K177" s="95">
        <v>0</v>
      </c>
      <c r="L177" s="95">
        <v>0</v>
      </c>
      <c r="M177" s="95">
        <v>0</v>
      </c>
      <c r="N177" s="18">
        <f>+I177*1.06</f>
        <v>0</v>
      </c>
      <c r="O177" s="95">
        <f>+J177*1.07</f>
        <v>11449</v>
      </c>
      <c r="P177" s="95">
        <v>0</v>
      </c>
      <c r="Q177" s="95">
        <v>0</v>
      </c>
      <c r="R177" s="95">
        <v>0</v>
      </c>
      <c r="S177" s="18">
        <f>+N177*1.06</f>
        <v>0</v>
      </c>
      <c r="T177" s="95">
        <f>+O177*1.07</f>
        <v>12250.43</v>
      </c>
      <c r="U177" s="95">
        <v>0</v>
      </c>
      <c r="V177" s="95">
        <v>0</v>
      </c>
      <c r="W177" s="95">
        <v>0</v>
      </c>
    </row>
    <row r="178" spans="1:23" s="37" customFormat="1" ht="67.5">
      <c r="A178" s="28" t="s">
        <v>501</v>
      </c>
      <c r="B178" s="52" t="s">
        <v>426</v>
      </c>
      <c r="C178" s="16">
        <f t="shared" si="81"/>
        <v>26639.658000000003</v>
      </c>
      <c r="D178" s="95">
        <v>0</v>
      </c>
      <c r="E178" s="95">
        <v>6000</v>
      </c>
      <c r="F178" s="95">
        <v>0</v>
      </c>
      <c r="G178" s="95">
        <v>0</v>
      </c>
      <c r="H178" s="95">
        <v>0</v>
      </c>
      <c r="I178" s="18">
        <f>+D178*1.06</f>
        <v>0</v>
      </c>
      <c r="J178" s="95">
        <f>+E178*1.07</f>
        <v>6420</v>
      </c>
      <c r="K178" s="95">
        <v>0</v>
      </c>
      <c r="L178" s="95">
        <v>0</v>
      </c>
      <c r="M178" s="95">
        <v>0</v>
      </c>
      <c r="N178" s="18">
        <f>+I178*1.06</f>
        <v>0</v>
      </c>
      <c r="O178" s="95">
        <f>+J178*1.07</f>
        <v>6869.400000000001</v>
      </c>
      <c r="P178" s="95">
        <v>0</v>
      </c>
      <c r="Q178" s="95">
        <v>0</v>
      </c>
      <c r="R178" s="95">
        <v>0</v>
      </c>
      <c r="S178" s="18">
        <f>+N178*1.06</f>
        <v>0</v>
      </c>
      <c r="T178" s="95">
        <f>+O178*1.07</f>
        <v>7350.258000000001</v>
      </c>
      <c r="U178" s="95">
        <v>0</v>
      </c>
      <c r="V178" s="95">
        <v>0</v>
      </c>
      <c r="W178" s="95">
        <v>0</v>
      </c>
    </row>
    <row r="179" spans="1:23" s="37" customFormat="1" ht="56.25">
      <c r="A179" s="28" t="s">
        <v>502</v>
      </c>
      <c r="B179" s="53" t="s">
        <v>424</v>
      </c>
      <c r="C179" s="16">
        <f t="shared" si="81"/>
        <v>71039.088</v>
      </c>
      <c r="D179" s="95">
        <v>0</v>
      </c>
      <c r="E179" s="95">
        <v>16000</v>
      </c>
      <c r="F179" s="95">
        <v>0</v>
      </c>
      <c r="G179" s="95">
        <v>0</v>
      </c>
      <c r="H179" s="95">
        <v>0</v>
      </c>
      <c r="I179" s="18">
        <f>+D179*1.06</f>
        <v>0</v>
      </c>
      <c r="J179" s="95">
        <f>+E179*1.07</f>
        <v>17120</v>
      </c>
      <c r="K179" s="95">
        <v>0</v>
      </c>
      <c r="L179" s="95">
        <v>0</v>
      </c>
      <c r="M179" s="95">
        <v>0</v>
      </c>
      <c r="N179" s="18">
        <f>+I179*1.06</f>
        <v>0</v>
      </c>
      <c r="O179" s="95">
        <f>+J179*1.07</f>
        <v>18318.4</v>
      </c>
      <c r="P179" s="95">
        <v>0</v>
      </c>
      <c r="Q179" s="95">
        <v>0</v>
      </c>
      <c r="R179" s="95">
        <v>0</v>
      </c>
      <c r="S179" s="18">
        <f>+N179*1.06</f>
        <v>0</v>
      </c>
      <c r="T179" s="95">
        <f>+O179*1.07</f>
        <v>19600.688000000002</v>
      </c>
      <c r="U179" s="95">
        <v>0</v>
      </c>
      <c r="V179" s="95">
        <v>0</v>
      </c>
      <c r="W179" s="95">
        <v>0</v>
      </c>
    </row>
    <row r="180" spans="1:23" s="37" customFormat="1" ht="22.5">
      <c r="A180" s="28" t="s">
        <v>503</v>
      </c>
      <c r="B180" s="53" t="s">
        <v>423</v>
      </c>
      <c r="C180" s="16">
        <f t="shared" si="81"/>
        <v>218730.8</v>
      </c>
      <c r="D180" s="95">
        <v>50000</v>
      </c>
      <c r="E180" s="95">
        <v>0</v>
      </c>
      <c r="F180" s="95">
        <v>0</v>
      </c>
      <c r="G180" s="95">
        <v>0</v>
      </c>
      <c r="H180" s="95">
        <v>0</v>
      </c>
      <c r="I180" s="18">
        <f>+D180*1.06</f>
        <v>53000</v>
      </c>
      <c r="J180" s="95">
        <v>0</v>
      </c>
      <c r="K180" s="95">
        <v>0</v>
      </c>
      <c r="L180" s="95">
        <v>0</v>
      </c>
      <c r="M180" s="95">
        <v>0</v>
      </c>
      <c r="N180" s="18">
        <f>+I180*1.06</f>
        <v>56180</v>
      </c>
      <c r="O180" s="95">
        <v>0</v>
      </c>
      <c r="P180" s="95">
        <v>0</v>
      </c>
      <c r="Q180" s="95">
        <v>0</v>
      </c>
      <c r="R180" s="95">
        <v>0</v>
      </c>
      <c r="S180" s="18">
        <f>+N180*1.06</f>
        <v>59550.8</v>
      </c>
      <c r="T180" s="95">
        <v>0</v>
      </c>
      <c r="U180" s="95">
        <v>0</v>
      </c>
      <c r="V180" s="95">
        <v>0</v>
      </c>
      <c r="W180" s="95">
        <v>0</v>
      </c>
    </row>
    <row r="181" spans="1:23" s="37" customFormat="1" ht="11.25">
      <c r="A181" s="41"/>
      <c r="B181" s="5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4"/>
    </row>
    <row r="182" spans="1:23" s="73" customFormat="1" ht="39" thickBot="1">
      <c r="A182" s="70" t="s">
        <v>192</v>
      </c>
      <c r="B182" s="83" t="s">
        <v>417</v>
      </c>
      <c r="C182" s="72">
        <f>SUM(D182:W182)</f>
        <v>21873.08</v>
      </c>
      <c r="D182" s="79">
        <f>+D183</f>
        <v>5000</v>
      </c>
      <c r="E182" s="79">
        <f aca="true" t="shared" si="84" ref="E182:W183">+E183</f>
        <v>0</v>
      </c>
      <c r="F182" s="79">
        <f t="shared" si="84"/>
        <v>0</v>
      </c>
      <c r="G182" s="79">
        <f t="shared" si="84"/>
        <v>0</v>
      </c>
      <c r="H182" s="79">
        <f t="shared" si="84"/>
        <v>0</v>
      </c>
      <c r="I182" s="79">
        <f t="shared" si="84"/>
        <v>5300</v>
      </c>
      <c r="J182" s="79">
        <f t="shared" si="84"/>
        <v>0</v>
      </c>
      <c r="K182" s="79">
        <f t="shared" si="84"/>
        <v>0</v>
      </c>
      <c r="L182" s="79">
        <f t="shared" si="84"/>
        <v>0</v>
      </c>
      <c r="M182" s="79">
        <f t="shared" si="84"/>
        <v>0</v>
      </c>
      <c r="N182" s="79">
        <f t="shared" si="84"/>
        <v>5618</v>
      </c>
      <c r="O182" s="79">
        <f t="shared" si="84"/>
        <v>0</v>
      </c>
      <c r="P182" s="79">
        <f t="shared" si="84"/>
        <v>0</v>
      </c>
      <c r="Q182" s="79">
        <f t="shared" si="84"/>
        <v>0</v>
      </c>
      <c r="R182" s="79">
        <f t="shared" si="84"/>
        <v>0</v>
      </c>
      <c r="S182" s="79">
        <f t="shared" si="84"/>
        <v>5955.08</v>
      </c>
      <c r="T182" s="79">
        <f t="shared" si="84"/>
        <v>0</v>
      </c>
      <c r="U182" s="79">
        <f t="shared" si="84"/>
        <v>0</v>
      </c>
      <c r="V182" s="79">
        <f t="shared" si="84"/>
        <v>0</v>
      </c>
      <c r="W182" s="79">
        <f t="shared" si="84"/>
        <v>0</v>
      </c>
    </row>
    <row r="183" spans="1:23" s="69" customFormat="1" ht="34.5" thickBot="1">
      <c r="A183" s="65" t="s">
        <v>193</v>
      </c>
      <c r="B183" s="82" t="s">
        <v>416</v>
      </c>
      <c r="C183" s="67">
        <f>SUM(D183:W183)</f>
        <v>21873.08</v>
      </c>
      <c r="D183" s="81">
        <f>+D184</f>
        <v>5000</v>
      </c>
      <c r="E183" s="81">
        <f t="shared" si="84"/>
        <v>0</v>
      </c>
      <c r="F183" s="81">
        <f t="shared" si="84"/>
        <v>0</v>
      </c>
      <c r="G183" s="81">
        <f t="shared" si="84"/>
        <v>0</v>
      </c>
      <c r="H183" s="81">
        <f t="shared" si="84"/>
        <v>0</v>
      </c>
      <c r="I183" s="81">
        <f t="shared" si="84"/>
        <v>5300</v>
      </c>
      <c r="J183" s="81">
        <f t="shared" si="84"/>
        <v>0</v>
      </c>
      <c r="K183" s="81">
        <f t="shared" si="84"/>
        <v>0</v>
      </c>
      <c r="L183" s="81">
        <f t="shared" si="84"/>
        <v>0</v>
      </c>
      <c r="M183" s="81">
        <f t="shared" si="84"/>
        <v>0</v>
      </c>
      <c r="N183" s="81">
        <f t="shared" si="84"/>
        <v>5618</v>
      </c>
      <c r="O183" s="81">
        <f t="shared" si="84"/>
        <v>0</v>
      </c>
      <c r="P183" s="81">
        <f t="shared" si="84"/>
        <v>0</v>
      </c>
      <c r="Q183" s="81">
        <f t="shared" si="84"/>
        <v>0</v>
      </c>
      <c r="R183" s="81">
        <f t="shared" si="84"/>
        <v>0</v>
      </c>
      <c r="S183" s="81">
        <f t="shared" si="84"/>
        <v>5955.08</v>
      </c>
      <c r="T183" s="81">
        <f t="shared" si="84"/>
        <v>0</v>
      </c>
      <c r="U183" s="81">
        <f t="shared" si="84"/>
        <v>0</v>
      </c>
      <c r="V183" s="81">
        <f t="shared" si="84"/>
        <v>0</v>
      </c>
      <c r="W183" s="81">
        <f t="shared" si="84"/>
        <v>0</v>
      </c>
    </row>
    <row r="184" spans="1:23" s="37" customFormat="1" ht="45">
      <c r="A184" s="28" t="s">
        <v>504</v>
      </c>
      <c r="B184" s="52" t="s">
        <v>422</v>
      </c>
      <c r="C184" s="16">
        <f>SUM(D184:W184)</f>
        <v>21873.08</v>
      </c>
      <c r="D184" s="95">
        <v>5000</v>
      </c>
      <c r="E184" s="95">
        <v>0</v>
      </c>
      <c r="F184" s="95">
        <v>0</v>
      </c>
      <c r="G184" s="95">
        <v>0</v>
      </c>
      <c r="H184" s="95">
        <v>0</v>
      </c>
      <c r="I184" s="18">
        <f>+D184*1.06</f>
        <v>5300</v>
      </c>
      <c r="J184" s="95">
        <v>0</v>
      </c>
      <c r="K184" s="95">
        <v>0</v>
      </c>
      <c r="L184" s="95">
        <v>0</v>
      </c>
      <c r="M184" s="95">
        <v>0</v>
      </c>
      <c r="N184" s="18">
        <f>+I184*1.06</f>
        <v>5618</v>
      </c>
      <c r="O184" s="95">
        <v>0</v>
      </c>
      <c r="P184" s="95">
        <v>0</v>
      </c>
      <c r="Q184" s="95">
        <v>0</v>
      </c>
      <c r="R184" s="95">
        <v>0</v>
      </c>
      <c r="S184" s="18">
        <f>+N184*1.06</f>
        <v>5955.08</v>
      </c>
      <c r="T184" s="95">
        <v>0</v>
      </c>
      <c r="U184" s="95">
        <v>0</v>
      </c>
      <c r="V184" s="95">
        <v>0</v>
      </c>
      <c r="W184" s="95">
        <v>0</v>
      </c>
    </row>
    <row r="185" spans="1:23" s="37" customFormat="1" ht="11.25">
      <c r="A185" s="41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4"/>
    </row>
    <row r="186" spans="1:23" s="73" customFormat="1" ht="13.5" thickBot="1">
      <c r="A186" s="70" t="s">
        <v>505</v>
      </c>
      <c r="B186" s="83" t="s">
        <v>418</v>
      </c>
      <c r="C186" s="72">
        <f>SUM(D186:W186)</f>
        <v>21873.08</v>
      </c>
      <c r="D186" s="79">
        <f>+D187</f>
        <v>5000</v>
      </c>
      <c r="E186" s="79">
        <f aca="true" t="shared" si="85" ref="E186:W187">+E187</f>
        <v>0</v>
      </c>
      <c r="F186" s="79">
        <f t="shared" si="85"/>
        <v>0</v>
      </c>
      <c r="G186" s="79">
        <f t="shared" si="85"/>
        <v>0</v>
      </c>
      <c r="H186" s="79">
        <f t="shared" si="85"/>
        <v>0</v>
      </c>
      <c r="I186" s="79">
        <f t="shared" si="85"/>
        <v>5300</v>
      </c>
      <c r="J186" s="79">
        <f t="shared" si="85"/>
        <v>0</v>
      </c>
      <c r="K186" s="79">
        <f t="shared" si="85"/>
        <v>0</v>
      </c>
      <c r="L186" s="79">
        <f t="shared" si="85"/>
        <v>0</v>
      </c>
      <c r="M186" s="79">
        <f t="shared" si="85"/>
        <v>0</v>
      </c>
      <c r="N186" s="79">
        <f t="shared" si="85"/>
        <v>5618</v>
      </c>
      <c r="O186" s="79">
        <f t="shared" si="85"/>
        <v>0</v>
      </c>
      <c r="P186" s="79">
        <f t="shared" si="85"/>
        <v>0</v>
      </c>
      <c r="Q186" s="79">
        <f t="shared" si="85"/>
        <v>0</v>
      </c>
      <c r="R186" s="79">
        <f t="shared" si="85"/>
        <v>0</v>
      </c>
      <c r="S186" s="79">
        <f t="shared" si="85"/>
        <v>5955.08</v>
      </c>
      <c r="T186" s="79">
        <f t="shared" si="85"/>
        <v>0</v>
      </c>
      <c r="U186" s="79">
        <f t="shared" si="85"/>
        <v>0</v>
      </c>
      <c r="V186" s="79">
        <f t="shared" si="85"/>
        <v>0</v>
      </c>
      <c r="W186" s="79">
        <f t="shared" si="85"/>
        <v>0</v>
      </c>
    </row>
    <row r="187" spans="1:23" s="69" customFormat="1" ht="34.5" thickBot="1">
      <c r="A187" s="65" t="s">
        <v>506</v>
      </c>
      <c r="B187" s="82" t="s">
        <v>416</v>
      </c>
      <c r="C187" s="67">
        <f>SUM(D187:W187)</f>
        <v>21873.08</v>
      </c>
      <c r="D187" s="81">
        <f>+D188</f>
        <v>5000</v>
      </c>
      <c r="E187" s="81">
        <f t="shared" si="85"/>
        <v>0</v>
      </c>
      <c r="F187" s="81">
        <f t="shared" si="85"/>
        <v>0</v>
      </c>
      <c r="G187" s="81">
        <f t="shared" si="85"/>
        <v>0</v>
      </c>
      <c r="H187" s="81">
        <f t="shared" si="85"/>
        <v>0</v>
      </c>
      <c r="I187" s="81">
        <f t="shared" si="85"/>
        <v>5300</v>
      </c>
      <c r="J187" s="81">
        <f t="shared" si="85"/>
        <v>0</v>
      </c>
      <c r="K187" s="81">
        <f t="shared" si="85"/>
        <v>0</v>
      </c>
      <c r="L187" s="81">
        <f t="shared" si="85"/>
        <v>0</v>
      </c>
      <c r="M187" s="81">
        <f t="shared" si="85"/>
        <v>0</v>
      </c>
      <c r="N187" s="81">
        <f t="shared" si="85"/>
        <v>5618</v>
      </c>
      <c r="O187" s="81">
        <f t="shared" si="85"/>
        <v>0</v>
      </c>
      <c r="P187" s="81">
        <f t="shared" si="85"/>
        <v>0</v>
      </c>
      <c r="Q187" s="81">
        <f t="shared" si="85"/>
        <v>0</v>
      </c>
      <c r="R187" s="81">
        <f t="shared" si="85"/>
        <v>0</v>
      </c>
      <c r="S187" s="81">
        <f t="shared" si="85"/>
        <v>5955.08</v>
      </c>
      <c r="T187" s="81">
        <f t="shared" si="85"/>
        <v>0</v>
      </c>
      <c r="U187" s="81">
        <f t="shared" si="85"/>
        <v>0</v>
      </c>
      <c r="V187" s="81">
        <f t="shared" si="85"/>
        <v>0</v>
      </c>
      <c r="W187" s="81">
        <f t="shared" si="85"/>
        <v>0</v>
      </c>
    </row>
    <row r="188" spans="1:23" s="37" customFormat="1" ht="45">
      <c r="A188" s="28" t="s">
        <v>507</v>
      </c>
      <c r="B188" s="58" t="s">
        <v>421</v>
      </c>
      <c r="C188" s="16">
        <f>SUM(D188:W188)</f>
        <v>21873.08</v>
      </c>
      <c r="D188" s="95">
        <v>5000</v>
      </c>
      <c r="E188" s="95">
        <v>0</v>
      </c>
      <c r="F188" s="95">
        <v>0</v>
      </c>
      <c r="G188" s="95">
        <v>0</v>
      </c>
      <c r="H188" s="95">
        <v>0</v>
      </c>
      <c r="I188" s="18">
        <f>+D188*1.06</f>
        <v>5300</v>
      </c>
      <c r="J188" s="95">
        <v>0</v>
      </c>
      <c r="K188" s="95">
        <v>0</v>
      </c>
      <c r="L188" s="95">
        <v>0</v>
      </c>
      <c r="M188" s="95">
        <v>0</v>
      </c>
      <c r="N188" s="18">
        <f>+I188*1.06</f>
        <v>5618</v>
      </c>
      <c r="O188" s="95">
        <v>0</v>
      </c>
      <c r="P188" s="95">
        <v>0</v>
      </c>
      <c r="Q188" s="95">
        <v>0</v>
      </c>
      <c r="R188" s="95">
        <v>0</v>
      </c>
      <c r="S188" s="18">
        <f>+N188*1.06</f>
        <v>5955.08</v>
      </c>
      <c r="T188" s="95">
        <v>0</v>
      </c>
      <c r="U188" s="95">
        <v>0</v>
      </c>
      <c r="V188" s="95">
        <v>0</v>
      </c>
      <c r="W188" s="95">
        <v>0</v>
      </c>
    </row>
    <row r="189" spans="1:23" s="37" customFormat="1" ht="11.25">
      <c r="A189" s="41"/>
      <c r="B189" s="55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4"/>
    </row>
    <row r="190" spans="1:23" s="73" customFormat="1" ht="26.25" thickBot="1">
      <c r="A190" s="70" t="s">
        <v>508</v>
      </c>
      <c r="B190" s="83" t="s">
        <v>419</v>
      </c>
      <c r="C190" s="72">
        <f>SUM(D190:W190)</f>
        <v>21873.08</v>
      </c>
      <c r="D190" s="79">
        <f>+D191</f>
        <v>5000</v>
      </c>
      <c r="E190" s="79">
        <f aca="true" t="shared" si="86" ref="E190:W191">+E191</f>
        <v>0</v>
      </c>
      <c r="F190" s="79">
        <f t="shared" si="86"/>
        <v>0</v>
      </c>
      <c r="G190" s="79">
        <f t="shared" si="86"/>
        <v>0</v>
      </c>
      <c r="H190" s="79">
        <f t="shared" si="86"/>
        <v>0</v>
      </c>
      <c r="I190" s="79">
        <f t="shared" si="86"/>
        <v>5300</v>
      </c>
      <c r="J190" s="79">
        <f t="shared" si="86"/>
        <v>0</v>
      </c>
      <c r="K190" s="79">
        <f t="shared" si="86"/>
        <v>0</v>
      </c>
      <c r="L190" s="79">
        <f t="shared" si="86"/>
        <v>0</v>
      </c>
      <c r="M190" s="79">
        <f t="shared" si="86"/>
        <v>0</v>
      </c>
      <c r="N190" s="79">
        <f t="shared" si="86"/>
        <v>5618</v>
      </c>
      <c r="O190" s="79">
        <f t="shared" si="86"/>
        <v>0</v>
      </c>
      <c r="P190" s="79">
        <f t="shared" si="86"/>
        <v>0</v>
      </c>
      <c r="Q190" s="79">
        <f t="shared" si="86"/>
        <v>0</v>
      </c>
      <c r="R190" s="79">
        <f t="shared" si="86"/>
        <v>0</v>
      </c>
      <c r="S190" s="79">
        <f t="shared" si="86"/>
        <v>5955.08</v>
      </c>
      <c r="T190" s="79">
        <f t="shared" si="86"/>
        <v>0</v>
      </c>
      <c r="U190" s="79">
        <f t="shared" si="86"/>
        <v>0</v>
      </c>
      <c r="V190" s="79">
        <f t="shared" si="86"/>
        <v>0</v>
      </c>
      <c r="W190" s="79">
        <f t="shared" si="86"/>
        <v>0</v>
      </c>
    </row>
    <row r="191" spans="1:23" s="69" customFormat="1" ht="34.5" thickBot="1">
      <c r="A191" s="65" t="s">
        <v>509</v>
      </c>
      <c r="B191" s="82" t="s">
        <v>416</v>
      </c>
      <c r="C191" s="67">
        <f>SUM(D191:W191)</f>
        <v>21873.08</v>
      </c>
      <c r="D191" s="81">
        <f>+D192</f>
        <v>5000</v>
      </c>
      <c r="E191" s="81">
        <f t="shared" si="86"/>
        <v>0</v>
      </c>
      <c r="F191" s="81">
        <f t="shared" si="86"/>
        <v>0</v>
      </c>
      <c r="G191" s="81">
        <f t="shared" si="86"/>
        <v>0</v>
      </c>
      <c r="H191" s="81">
        <f t="shared" si="86"/>
        <v>0</v>
      </c>
      <c r="I191" s="81">
        <f t="shared" si="86"/>
        <v>5300</v>
      </c>
      <c r="J191" s="81">
        <f t="shared" si="86"/>
        <v>0</v>
      </c>
      <c r="K191" s="81">
        <f t="shared" si="86"/>
        <v>0</v>
      </c>
      <c r="L191" s="81">
        <f t="shared" si="86"/>
        <v>0</v>
      </c>
      <c r="M191" s="81">
        <f t="shared" si="86"/>
        <v>0</v>
      </c>
      <c r="N191" s="81">
        <f t="shared" si="86"/>
        <v>5618</v>
      </c>
      <c r="O191" s="81">
        <f t="shared" si="86"/>
        <v>0</v>
      </c>
      <c r="P191" s="81">
        <f t="shared" si="86"/>
        <v>0</v>
      </c>
      <c r="Q191" s="81">
        <f t="shared" si="86"/>
        <v>0</v>
      </c>
      <c r="R191" s="81">
        <f t="shared" si="86"/>
        <v>0</v>
      </c>
      <c r="S191" s="81">
        <f t="shared" si="86"/>
        <v>5955.08</v>
      </c>
      <c r="T191" s="81">
        <f t="shared" si="86"/>
        <v>0</v>
      </c>
      <c r="U191" s="81">
        <f t="shared" si="86"/>
        <v>0</v>
      </c>
      <c r="V191" s="81">
        <f t="shared" si="86"/>
        <v>0</v>
      </c>
      <c r="W191" s="81">
        <f t="shared" si="86"/>
        <v>0</v>
      </c>
    </row>
    <row r="192" spans="1:23" s="37" customFormat="1" ht="45">
      <c r="A192" s="28" t="s">
        <v>510</v>
      </c>
      <c r="B192" s="52" t="s">
        <v>420</v>
      </c>
      <c r="C192" s="16">
        <f>SUM(D192:W192)</f>
        <v>21873.08</v>
      </c>
      <c r="D192" s="95">
        <v>5000</v>
      </c>
      <c r="E192" s="95">
        <v>0</v>
      </c>
      <c r="F192" s="95">
        <v>0</v>
      </c>
      <c r="G192" s="95">
        <v>0</v>
      </c>
      <c r="H192" s="95">
        <v>0</v>
      </c>
      <c r="I192" s="18">
        <f>+D192*1.06</f>
        <v>5300</v>
      </c>
      <c r="J192" s="95">
        <v>0</v>
      </c>
      <c r="K192" s="95">
        <v>0</v>
      </c>
      <c r="L192" s="95">
        <v>0</v>
      </c>
      <c r="M192" s="95">
        <v>0</v>
      </c>
      <c r="N192" s="18">
        <f>+I192*1.06</f>
        <v>5618</v>
      </c>
      <c r="O192" s="95">
        <v>0</v>
      </c>
      <c r="P192" s="95">
        <v>0</v>
      </c>
      <c r="Q192" s="95">
        <v>0</v>
      </c>
      <c r="R192" s="95">
        <v>0</v>
      </c>
      <c r="S192" s="18">
        <f>+N192*1.06</f>
        <v>5955.08</v>
      </c>
      <c r="T192" s="95">
        <v>0</v>
      </c>
      <c r="U192" s="95">
        <v>0</v>
      </c>
      <c r="V192" s="95">
        <v>0</v>
      </c>
      <c r="W192" s="95">
        <v>0</v>
      </c>
    </row>
    <row r="193" spans="1:23" s="37" customFormat="1" ht="11.25">
      <c r="A193" s="41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4"/>
    </row>
    <row r="194" spans="1:23" ht="11.25">
      <c r="A194" s="9"/>
      <c r="B194" s="5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20"/>
    </row>
    <row r="195" spans="1:23" s="33" customFormat="1" ht="11.25">
      <c r="A195" s="30">
        <v>3</v>
      </c>
      <c r="B195" s="31" t="s">
        <v>511</v>
      </c>
      <c r="C195" s="36">
        <f>SUM(D195:W195)</f>
        <v>873381.341</v>
      </c>
      <c r="D195" s="32">
        <f>+D197+D220+D233+D240</f>
        <v>54000</v>
      </c>
      <c r="E195" s="32">
        <f aca="true" t="shared" si="87" ref="E195:W195">+E197+E220+E233+E240</f>
        <v>139000</v>
      </c>
      <c r="F195" s="32">
        <f t="shared" si="87"/>
        <v>0</v>
      </c>
      <c r="G195" s="32">
        <f t="shared" si="87"/>
        <v>0</v>
      </c>
      <c r="H195" s="32">
        <f t="shared" si="87"/>
        <v>0</v>
      </c>
      <c r="I195" s="32">
        <f t="shared" si="87"/>
        <v>57240</v>
      </c>
      <c r="J195" s="32">
        <f t="shared" si="87"/>
        <v>148730</v>
      </c>
      <c r="K195" s="32">
        <f t="shared" si="87"/>
        <v>0</v>
      </c>
      <c r="L195" s="32">
        <f t="shared" si="87"/>
        <v>0</v>
      </c>
      <c r="M195" s="32">
        <f t="shared" si="87"/>
        <v>0</v>
      </c>
      <c r="N195" s="32">
        <f t="shared" si="87"/>
        <v>60674.4</v>
      </c>
      <c r="O195" s="32">
        <f t="shared" si="87"/>
        <v>159141.1</v>
      </c>
      <c r="P195" s="32">
        <f t="shared" si="87"/>
        <v>0</v>
      </c>
      <c r="Q195" s="32">
        <f t="shared" si="87"/>
        <v>0</v>
      </c>
      <c r="R195" s="32">
        <f t="shared" si="87"/>
        <v>0</v>
      </c>
      <c r="S195" s="32">
        <f t="shared" si="87"/>
        <v>64314.864</v>
      </c>
      <c r="T195" s="32">
        <f t="shared" si="87"/>
        <v>170280.977</v>
      </c>
      <c r="U195" s="32">
        <f t="shared" si="87"/>
        <v>0</v>
      </c>
      <c r="V195" s="32">
        <f t="shared" si="87"/>
        <v>0</v>
      </c>
      <c r="W195" s="32">
        <f t="shared" si="87"/>
        <v>20000</v>
      </c>
    </row>
    <row r="196" spans="1:23" s="37" customFormat="1" ht="11.25">
      <c r="A196" s="41"/>
      <c r="B196" s="42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4"/>
    </row>
    <row r="197" spans="1:23" s="73" customFormat="1" ht="13.5" thickBot="1">
      <c r="A197" s="84" t="s">
        <v>183</v>
      </c>
      <c r="B197" s="83" t="s">
        <v>184</v>
      </c>
      <c r="C197" s="72">
        <f aca="true" t="shared" si="88" ref="C197:C218">SUM(D197:W197)</f>
        <v>598739.0349999999</v>
      </c>
      <c r="D197" s="72">
        <f>+D198</f>
        <v>10000</v>
      </c>
      <c r="E197" s="72">
        <f aca="true" t="shared" si="89" ref="E197:W197">+E198</f>
        <v>125000</v>
      </c>
      <c r="F197" s="72">
        <f t="shared" si="89"/>
        <v>0</v>
      </c>
      <c r="G197" s="72">
        <f t="shared" si="89"/>
        <v>0</v>
      </c>
      <c r="H197" s="72">
        <f t="shared" si="89"/>
        <v>0</v>
      </c>
      <c r="I197" s="72">
        <f t="shared" si="89"/>
        <v>10600</v>
      </c>
      <c r="J197" s="72">
        <f t="shared" si="89"/>
        <v>133750</v>
      </c>
      <c r="K197" s="72">
        <f t="shared" si="89"/>
        <v>0</v>
      </c>
      <c r="L197" s="72">
        <f t="shared" si="89"/>
        <v>0</v>
      </c>
      <c r="M197" s="72">
        <f t="shared" si="89"/>
        <v>0</v>
      </c>
      <c r="N197" s="72">
        <f t="shared" si="89"/>
        <v>11236</v>
      </c>
      <c r="O197" s="72">
        <f t="shared" si="89"/>
        <v>143112.5</v>
      </c>
      <c r="P197" s="72">
        <f t="shared" si="89"/>
        <v>0</v>
      </c>
      <c r="Q197" s="72">
        <f t="shared" si="89"/>
        <v>0</v>
      </c>
      <c r="R197" s="72">
        <f t="shared" si="89"/>
        <v>0</v>
      </c>
      <c r="S197" s="72">
        <f t="shared" si="89"/>
        <v>11910.16</v>
      </c>
      <c r="T197" s="72">
        <f t="shared" si="89"/>
        <v>153130.375</v>
      </c>
      <c r="U197" s="72">
        <f t="shared" si="89"/>
        <v>0</v>
      </c>
      <c r="V197" s="72">
        <f t="shared" si="89"/>
        <v>0</v>
      </c>
      <c r="W197" s="72">
        <f t="shared" si="89"/>
        <v>0</v>
      </c>
    </row>
    <row r="198" spans="1:23" s="69" customFormat="1" ht="34.5" thickBot="1">
      <c r="A198" s="65" t="s">
        <v>162</v>
      </c>
      <c r="B198" s="82" t="s">
        <v>512</v>
      </c>
      <c r="C198" s="67">
        <f t="shared" si="88"/>
        <v>598739.0349999999</v>
      </c>
      <c r="D198" s="67">
        <f>SUM(D199:D218)</f>
        <v>10000</v>
      </c>
      <c r="E198" s="67">
        <f aca="true" t="shared" si="90" ref="E198:W198">SUM(E199:E218)</f>
        <v>125000</v>
      </c>
      <c r="F198" s="67">
        <f t="shared" si="90"/>
        <v>0</v>
      </c>
      <c r="G198" s="67">
        <f t="shared" si="90"/>
        <v>0</v>
      </c>
      <c r="H198" s="67">
        <f t="shared" si="90"/>
        <v>0</v>
      </c>
      <c r="I198" s="67">
        <f t="shared" si="90"/>
        <v>10600</v>
      </c>
      <c r="J198" s="67">
        <f t="shared" si="90"/>
        <v>133750</v>
      </c>
      <c r="K198" s="67">
        <f t="shared" si="90"/>
        <v>0</v>
      </c>
      <c r="L198" s="67">
        <f t="shared" si="90"/>
        <v>0</v>
      </c>
      <c r="M198" s="67">
        <f t="shared" si="90"/>
        <v>0</v>
      </c>
      <c r="N198" s="67">
        <f t="shared" si="90"/>
        <v>11236</v>
      </c>
      <c r="O198" s="67">
        <f t="shared" si="90"/>
        <v>143112.5</v>
      </c>
      <c r="P198" s="67">
        <f t="shared" si="90"/>
        <v>0</v>
      </c>
      <c r="Q198" s="67">
        <f t="shared" si="90"/>
        <v>0</v>
      </c>
      <c r="R198" s="67">
        <f t="shared" si="90"/>
        <v>0</v>
      </c>
      <c r="S198" s="67">
        <f t="shared" si="90"/>
        <v>11910.16</v>
      </c>
      <c r="T198" s="67">
        <f t="shared" si="90"/>
        <v>153130.375</v>
      </c>
      <c r="U198" s="67">
        <f t="shared" si="90"/>
        <v>0</v>
      </c>
      <c r="V198" s="67">
        <f t="shared" si="90"/>
        <v>0</v>
      </c>
      <c r="W198" s="67">
        <f t="shared" si="90"/>
        <v>0</v>
      </c>
    </row>
    <row r="199" spans="1:23" ht="45">
      <c r="A199" s="28" t="s">
        <v>7</v>
      </c>
      <c r="B199" s="52" t="s">
        <v>523</v>
      </c>
      <c r="C199" s="16">
        <f t="shared" si="88"/>
        <v>44399.43</v>
      </c>
      <c r="D199" s="95">
        <v>0</v>
      </c>
      <c r="E199" s="95">
        <v>10000</v>
      </c>
      <c r="F199" s="95">
        <v>0</v>
      </c>
      <c r="G199" s="95">
        <v>0</v>
      </c>
      <c r="H199" s="95">
        <v>0</v>
      </c>
      <c r="I199" s="18">
        <f aca="true" t="shared" si="91" ref="I199:I218">+D199*1.06</f>
        <v>0</v>
      </c>
      <c r="J199" s="95">
        <f aca="true" t="shared" si="92" ref="J199:J218">+E199*1.07</f>
        <v>10700</v>
      </c>
      <c r="K199" s="95">
        <v>0</v>
      </c>
      <c r="L199" s="95">
        <v>0</v>
      </c>
      <c r="M199" s="95">
        <v>0</v>
      </c>
      <c r="N199" s="18">
        <f aca="true" t="shared" si="93" ref="N199:N218">+I199*1.06</f>
        <v>0</v>
      </c>
      <c r="O199" s="95">
        <f aca="true" t="shared" si="94" ref="O199:O218">+J199*1.07</f>
        <v>11449</v>
      </c>
      <c r="P199" s="95">
        <v>0</v>
      </c>
      <c r="Q199" s="95">
        <v>0</v>
      </c>
      <c r="R199" s="95">
        <v>0</v>
      </c>
      <c r="S199" s="18">
        <f aca="true" t="shared" si="95" ref="S199:S218">+N199*1.06</f>
        <v>0</v>
      </c>
      <c r="T199" s="95">
        <f aca="true" t="shared" si="96" ref="T199:T218">+O199*1.07</f>
        <v>12250.43</v>
      </c>
      <c r="U199" s="95">
        <v>0</v>
      </c>
      <c r="V199" s="95">
        <v>0</v>
      </c>
      <c r="W199" s="95">
        <v>0</v>
      </c>
    </row>
    <row r="200" spans="1:23" ht="33.75">
      <c r="A200" s="28" t="s">
        <v>8</v>
      </c>
      <c r="B200" s="52" t="s">
        <v>524</v>
      </c>
      <c r="C200" s="16">
        <f t="shared" si="88"/>
        <v>22199.715</v>
      </c>
      <c r="D200" s="95">
        <v>0</v>
      </c>
      <c r="E200" s="95">
        <v>5000</v>
      </c>
      <c r="F200" s="95">
        <v>0</v>
      </c>
      <c r="G200" s="95">
        <v>0</v>
      </c>
      <c r="H200" s="95">
        <v>0</v>
      </c>
      <c r="I200" s="18">
        <f t="shared" si="91"/>
        <v>0</v>
      </c>
      <c r="J200" s="95">
        <f t="shared" si="92"/>
        <v>5350</v>
      </c>
      <c r="K200" s="95">
        <v>0</v>
      </c>
      <c r="L200" s="95">
        <v>0</v>
      </c>
      <c r="M200" s="95">
        <v>0</v>
      </c>
      <c r="N200" s="18">
        <f t="shared" si="93"/>
        <v>0</v>
      </c>
      <c r="O200" s="95">
        <f t="shared" si="94"/>
        <v>5724.5</v>
      </c>
      <c r="P200" s="95">
        <v>0</v>
      </c>
      <c r="Q200" s="95">
        <v>0</v>
      </c>
      <c r="R200" s="95">
        <v>0</v>
      </c>
      <c r="S200" s="18">
        <f t="shared" si="95"/>
        <v>0</v>
      </c>
      <c r="T200" s="95">
        <f t="shared" si="96"/>
        <v>6125.215</v>
      </c>
      <c r="U200" s="95">
        <v>0</v>
      </c>
      <c r="V200" s="95">
        <v>0</v>
      </c>
      <c r="W200" s="95">
        <v>0</v>
      </c>
    </row>
    <row r="201" spans="1:23" ht="22.5">
      <c r="A201" s="28" t="s">
        <v>9</v>
      </c>
      <c r="B201" s="52" t="s">
        <v>525</v>
      </c>
      <c r="C201" s="16">
        <f t="shared" si="88"/>
        <v>22199.715</v>
      </c>
      <c r="D201" s="95">
        <v>0</v>
      </c>
      <c r="E201" s="95">
        <v>5000</v>
      </c>
      <c r="F201" s="95">
        <v>0</v>
      </c>
      <c r="G201" s="95">
        <v>0</v>
      </c>
      <c r="H201" s="95">
        <v>0</v>
      </c>
      <c r="I201" s="18">
        <f t="shared" si="91"/>
        <v>0</v>
      </c>
      <c r="J201" s="95">
        <f t="shared" si="92"/>
        <v>5350</v>
      </c>
      <c r="K201" s="95">
        <v>0</v>
      </c>
      <c r="L201" s="95">
        <v>0</v>
      </c>
      <c r="M201" s="95">
        <v>0</v>
      </c>
      <c r="N201" s="18">
        <f t="shared" si="93"/>
        <v>0</v>
      </c>
      <c r="O201" s="95">
        <f t="shared" si="94"/>
        <v>5724.5</v>
      </c>
      <c r="P201" s="95">
        <v>0</v>
      </c>
      <c r="Q201" s="95">
        <v>0</v>
      </c>
      <c r="R201" s="95">
        <v>0</v>
      </c>
      <c r="S201" s="18">
        <f t="shared" si="95"/>
        <v>0</v>
      </c>
      <c r="T201" s="95">
        <f t="shared" si="96"/>
        <v>6125.215</v>
      </c>
      <c r="U201" s="95">
        <v>0</v>
      </c>
      <c r="V201" s="95">
        <v>0</v>
      </c>
      <c r="W201" s="95">
        <v>0</v>
      </c>
    </row>
    <row r="202" spans="1:23" ht="45">
      <c r="A202" s="28" t="s">
        <v>10</v>
      </c>
      <c r="B202" s="52" t="s">
        <v>526</v>
      </c>
      <c r="C202" s="16">
        <f t="shared" si="88"/>
        <v>22199.715</v>
      </c>
      <c r="D202" s="95">
        <v>0</v>
      </c>
      <c r="E202" s="95">
        <v>5000</v>
      </c>
      <c r="F202" s="95">
        <v>0</v>
      </c>
      <c r="G202" s="95">
        <v>0</v>
      </c>
      <c r="H202" s="95">
        <v>0</v>
      </c>
      <c r="I202" s="18">
        <f t="shared" si="91"/>
        <v>0</v>
      </c>
      <c r="J202" s="95">
        <f t="shared" si="92"/>
        <v>5350</v>
      </c>
      <c r="K202" s="95">
        <v>0</v>
      </c>
      <c r="L202" s="95">
        <v>0</v>
      </c>
      <c r="M202" s="95">
        <v>0</v>
      </c>
      <c r="N202" s="18">
        <f t="shared" si="93"/>
        <v>0</v>
      </c>
      <c r="O202" s="95">
        <f t="shared" si="94"/>
        <v>5724.5</v>
      </c>
      <c r="P202" s="95">
        <v>0</v>
      </c>
      <c r="Q202" s="95">
        <v>0</v>
      </c>
      <c r="R202" s="95">
        <v>0</v>
      </c>
      <c r="S202" s="18">
        <f t="shared" si="95"/>
        <v>0</v>
      </c>
      <c r="T202" s="95">
        <f t="shared" si="96"/>
        <v>6125.215</v>
      </c>
      <c r="U202" s="95">
        <v>0</v>
      </c>
      <c r="V202" s="95">
        <v>0</v>
      </c>
      <c r="W202" s="95">
        <v>0</v>
      </c>
    </row>
    <row r="203" spans="1:23" ht="56.25">
      <c r="A203" s="28" t="s">
        <v>11</v>
      </c>
      <c r="B203" s="52" t="s">
        <v>527</v>
      </c>
      <c r="C203" s="16">
        <f t="shared" si="88"/>
        <v>44399.43</v>
      </c>
      <c r="D203" s="95">
        <v>0</v>
      </c>
      <c r="E203" s="95">
        <v>10000</v>
      </c>
      <c r="F203" s="95">
        <v>0</v>
      </c>
      <c r="G203" s="95">
        <v>0</v>
      </c>
      <c r="H203" s="95">
        <v>0</v>
      </c>
      <c r="I203" s="18">
        <f t="shared" si="91"/>
        <v>0</v>
      </c>
      <c r="J203" s="95">
        <f t="shared" si="92"/>
        <v>10700</v>
      </c>
      <c r="K203" s="95">
        <v>0</v>
      </c>
      <c r="L203" s="95">
        <v>0</v>
      </c>
      <c r="M203" s="95">
        <v>0</v>
      </c>
      <c r="N203" s="18">
        <f t="shared" si="93"/>
        <v>0</v>
      </c>
      <c r="O203" s="95">
        <f t="shared" si="94"/>
        <v>11449</v>
      </c>
      <c r="P203" s="95">
        <v>0</v>
      </c>
      <c r="Q203" s="95">
        <v>0</v>
      </c>
      <c r="R203" s="95">
        <v>0</v>
      </c>
      <c r="S203" s="18">
        <f t="shared" si="95"/>
        <v>0</v>
      </c>
      <c r="T203" s="95">
        <f t="shared" si="96"/>
        <v>12250.43</v>
      </c>
      <c r="U203" s="95">
        <v>0</v>
      </c>
      <c r="V203" s="95">
        <v>0</v>
      </c>
      <c r="W203" s="95">
        <v>0</v>
      </c>
    </row>
    <row r="204" spans="1:23" ht="22.5">
      <c r="A204" s="28" t="s">
        <v>12</v>
      </c>
      <c r="B204" s="52" t="s">
        <v>528</v>
      </c>
      <c r="C204" s="16">
        <f t="shared" si="88"/>
        <v>66599.145</v>
      </c>
      <c r="D204" s="95">
        <v>0</v>
      </c>
      <c r="E204" s="95">
        <v>15000</v>
      </c>
      <c r="F204" s="95">
        <v>0</v>
      </c>
      <c r="G204" s="95">
        <v>0</v>
      </c>
      <c r="H204" s="95">
        <v>0</v>
      </c>
      <c r="I204" s="18">
        <f t="shared" si="91"/>
        <v>0</v>
      </c>
      <c r="J204" s="95">
        <f t="shared" si="92"/>
        <v>16050.000000000002</v>
      </c>
      <c r="K204" s="95">
        <v>0</v>
      </c>
      <c r="L204" s="95">
        <v>0</v>
      </c>
      <c r="M204" s="95">
        <v>0</v>
      </c>
      <c r="N204" s="18">
        <f t="shared" si="93"/>
        <v>0</v>
      </c>
      <c r="O204" s="95">
        <f t="shared" si="94"/>
        <v>17173.500000000004</v>
      </c>
      <c r="P204" s="95">
        <v>0</v>
      </c>
      <c r="Q204" s="95">
        <v>0</v>
      </c>
      <c r="R204" s="95">
        <v>0</v>
      </c>
      <c r="S204" s="18">
        <f t="shared" si="95"/>
        <v>0</v>
      </c>
      <c r="T204" s="95">
        <f t="shared" si="96"/>
        <v>18375.645000000004</v>
      </c>
      <c r="U204" s="95">
        <v>0</v>
      </c>
      <c r="V204" s="95">
        <v>0</v>
      </c>
      <c r="W204" s="95">
        <v>0</v>
      </c>
    </row>
    <row r="205" spans="1:23" ht="22.5">
      <c r="A205" s="28" t="s">
        <v>13</v>
      </c>
      <c r="B205" s="53" t="s">
        <v>529</v>
      </c>
      <c r="C205" s="16">
        <f t="shared" si="88"/>
        <v>22199.715</v>
      </c>
      <c r="D205" s="95">
        <v>0</v>
      </c>
      <c r="E205" s="95">
        <v>5000</v>
      </c>
      <c r="F205" s="95">
        <v>0</v>
      </c>
      <c r="G205" s="95">
        <v>0</v>
      </c>
      <c r="H205" s="95">
        <v>0</v>
      </c>
      <c r="I205" s="18">
        <f t="shared" si="91"/>
        <v>0</v>
      </c>
      <c r="J205" s="95">
        <f t="shared" si="92"/>
        <v>5350</v>
      </c>
      <c r="K205" s="95">
        <v>0</v>
      </c>
      <c r="L205" s="95">
        <v>0</v>
      </c>
      <c r="M205" s="95">
        <v>0</v>
      </c>
      <c r="N205" s="18">
        <f t="shared" si="93"/>
        <v>0</v>
      </c>
      <c r="O205" s="95">
        <f t="shared" si="94"/>
        <v>5724.5</v>
      </c>
      <c r="P205" s="95">
        <v>0</v>
      </c>
      <c r="Q205" s="95">
        <v>0</v>
      </c>
      <c r="R205" s="95">
        <v>0</v>
      </c>
      <c r="S205" s="18">
        <f t="shared" si="95"/>
        <v>0</v>
      </c>
      <c r="T205" s="95">
        <f t="shared" si="96"/>
        <v>6125.215</v>
      </c>
      <c r="U205" s="95">
        <v>0</v>
      </c>
      <c r="V205" s="95">
        <v>0</v>
      </c>
      <c r="W205" s="95">
        <v>0</v>
      </c>
    </row>
    <row r="206" spans="1:23" ht="45">
      <c r="A206" s="28" t="s">
        <v>14</v>
      </c>
      <c r="B206" s="53" t="s">
        <v>530</v>
      </c>
      <c r="C206" s="16">
        <f t="shared" si="88"/>
        <v>22199.715</v>
      </c>
      <c r="D206" s="95">
        <v>0</v>
      </c>
      <c r="E206" s="95">
        <v>5000</v>
      </c>
      <c r="F206" s="95">
        <v>0</v>
      </c>
      <c r="G206" s="95">
        <v>0</v>
      </c>
      <c r="H206" s="95">
        <v>0</v>
      </c>
      <c r="I206" s="18">
        <f t="shared" si="91"/>
        <v>0</v>
      </c>
      <c r="J206" s="95">
        <f t="shared" si="92"/>
        <v>5350</v>
      </c>
      <c r="K206" s="95">
        <v>0</v>
      </c>
      <c r="L206" s="95">
        <v>0</v>
      </c>
      <c r="M206" s="95">
        <v>0</v>
      </c>
      <c r="N206" s="18">
        <f t="shared" si="93"/>
        <v>0</v>
      </c>
      <c r="O206" s="95">
        <f t="shared" si="94"/>
        <v>5724.5</v>
      </c>
      <c r="P206" s="95">
        <v>0</v>
      </c>
      <c r="Q206" s="95">
        <v>0</v>
      </c>
      <c r="R206" s="95">
        <v>0</v>
      </c>
      <c r="S206" s="18">
        <f t="shared" si="95"/>
        <v>0</v>
      </c>
      <c r="T206" s="95">
        <f t="shared" si="96"/>
        <v>6125.215</v>
      </c>
      <c r="U206" s="95">
        <v>0</v>
      </c>
      <c r="V206" s="95">
        <v>0</v>
      </c>
      <c r="W206" s="95">
        <v>0</v>
      </c>
    </row>
    <row r="207" spans="1:23" ht="33.75">
      <c r="A207" s="28" t="s">
        <v>15</v>
      </c>
      <c r="B207" s="53" t="s">
        <v>531</v>
      </c>
      <c r="C207" s="16">
        <f t="shared" si="88"/>
        <v>44399.43</v>
      </c>
      <c r="D207" s="95">
        <v>0</v>
      </c>
      <c r="E207" s="95">
        <v>10000</v>
      </c>
      <c r="F207" s="95">
        <v>0</v>
      </c>
      <c r="G207" s="95">
        <v>0</v>
      </c>
      <c r="H207" s="95">
        <v>0</v>
      </c>
      <c r="I207" s="18">
        <f t="shared" si="91"/>
        <v>0</v>
      </c>
      <c r="J207" s="95">
        <f t="shared" si="92"/>
        <v>10700</v>
      </c>
      <c r="K207" s="95">
        <v>0</v>
      </c>
      <c r="L207" s="95">
        <v>0</v>
      </c>
      <c r="M207" s="95">
        <v>0</v>
      </c>
      <c r="N207" s="18">
        <f t="shared" si="93"/>
        <v>0</v>
      </c>
      <c r="O207" s="95">
        <f t="shared" si="94"/>
        <v>11449</v>
      </c>
      <c r="P207" s="95">
        <v>0</v>
      </c>
      <c r="Q207" s="95">
        <v>0</v>
      </c>
      <c r="R207" s="95">
        <v>0</v>
      </c>
      <c r="S207" s="18">
        <f t="shared" si="95"/>
        <v>0</v>
      </c>
      <c r="T207" s="95">
        <f t="shared" si="96"/>
        <v>12250.43</v>
      </c>
      <c r="U207" s="95">
        <v>0</v>
      </c>
      <c r="V207" s="95">
        <v>0</v>
      </c>
      <c r="W207" s="95">
        <v>0</v>
      </c>
    </row>
    <row r="208" spans="1:23" ht="33.75">
      <c r="A208" s="28" t="s">
        <v>16</v>
      </c>
      <c r="B208" s="53" t="s">
        <v>532</v>
      </c>
      <c r="C208" s="16">
        <f t="shared" si="88"/>
        <v>22199.715</v>
      </c>
      <c r="D208" s="95">
        <v>0</v>
      </c>
      <c r="E208" s="95">
        <v>5000</v>
      </c>
      <c r="F208" s="95">
        <v>0</v>
      </c>
      <c r="G208" s="95">
        <v>0</v>
      </c>
      <c r="H208" s="95">
        <v>0</v>
      </c>
      <c r="I208" s="18">
        <f t="shared" si="91"/>
        <v>0</v>
      </c>
      <c r="J208" s="95">
        <f t="shared" si="92"/>
        <v>5350</v>
      </c>
      <c r="K208" s="95">
        <v>0</v>
      </c>
      <c r="L208" s="95">
        <v>0</v>
      </c>
      <c r="M208" s="95">
        <v>0</v>
      </c>
      <c r="N208" s="18">
        <f t="shared" si="93"/>
        <v>0</v>
      </c>
      <c r="O208" s="95">
        <f t="shared" si="94"/>
        <v>5724.5</v>
      </c>
      <c r="P208" s="95">
        <v>0</v>
      </c>
      <c r="Q208" s="95">
        <v>0</v>
      </c>
      <c r="R208" s="95">
        <v>0</v>
      </c>
      <c r="S208" s="18">
        <f t="shared" si="95"/>
        <v>0</v>
      </c>
      <c r="T208" s="95">
        <f t="shared" si="96"/>
        <v>6125.215</v>
      </c>
      <c r="U208" s="95">
        <v>0</v>
      </c>
      <c r="V208" s="95">
        <v>0</v>
      </c>
      <c r="W208" s="95">
        <v>0</v>
      </c>
    </row>
    <row r="209" spans="1:23" ht="22.5">
      <c r="A209" s="28" t="s">
        <v>17</v>
      </c>
      <c r="B209" s="52" t="s">
        <v>533</v>
      </c>
      <c r="C209" s="16">
        <f t="shared" si="88"/>
        <v>22199.715</v>
      </c>
      <c r="D209" s="95">
        <v>0</v>
      </c>
      <c r="E209" s="95">
        <v>5000</v>
      </c>
      <c r="F209" s="95">
        <v>0</v>
      </c>
      <c r="G209" s="95">
        <v>0</v>
      </c>
      <c r="H209" s="95">
        <v>0</v>
      </c>
      <c r="I209" s="18">
        <f t="shared" si="91"/>
        <v>0</v>
      </c>
      <c r="J209" s="95">
        <f t="shared" si="92"/>
        <v>5350</v>
      </c>
      <c r="K209" s="95">
        <v>0</v>
      </c>
      <c r="L209" s="95">
        <v>0</v>
      </c>
      <c r="M209" s="95">
        <v>0</v>
      </c>
      <c r="N209" s="18">
        <f t="shared" si="93"/>
        <v>0</v>
      </c>
      <c r="O209" s="95">
        <f t="shared" si="94"/>
        <v>5724.5</v>
      </c>
      <c r="P209" s="95">
        <v>0</v>
      </c>
      <c r="Q209" s="95">
        <v>0</v>
      </c>
      <c r="R209" s="95">
        <v>0</v>
      </c>
      <c r="S209" s="18">
        <f t="shared" si="95"/>
        <v>0</v>
      </c>
      <c r="T209" s="95">
        <f t="shared" si="96"/>
        <v>6125.215</v>
      </c>
      <c r="U209" s="95">
        <v>0</v>
      </c>
      <c r="V209" s="95">
        <v>0</v>
      </c>
      <c r="W209" s="95">
        <v>0</v>
      </c>
    </row>
    <row r="210" spans="1:23" ht="45">
      <c r="A210" s="28" t="s">
        <v>18</v>
      </c>
      <c r="B210" s="52" t="s">
        <v>534</v>
      </c>
      <c r="C210" s="16">
        <f t="shared" si="88"/>
        <v>22199.715</v>
      </c>
      <c r="D210" s="95">
        <v>0</v>
      </c>
      <c r="E210" s="95">
        <v>5000</v>
      </c>
      <c r="F210" s="95">
        <v>0</v>
      </c>
      <c r="G210" s="95">
        <v>0</v>
      </c>
      <c r="H210" s="95">
        <v>0</v>
      </c>
      <c r="I210" s="18">
        <f t="shared" si="91"/>
        <v>0</v>
      </c>
      <c r="J210" s="95">
        <f t="shared" si="92"/>
        <v>5350</v>
      </c>
      <c r="K210" s="95">
        <v>0</v>
      </c>
      <c r="L210" s="95">
        <v>0</v>
      </c>
      <c r="M210" s="95">
        <v>0</v>
      </c>
      <c r="N210" s="18">
        <f t="shared" si="93"/>
        <v>0</v>
      </c>
      <c r="O210" s="95">
        <f t="shared" si="94"/>
        <v>5724.5</v>
      </c>
      <c r="P210" s="95">
        <v>0</v>
      </c>
      <c r="Q210" s="95">
        <v>0</v>
      </c>
      <c r="R210" s="95">
        <v>0</v>
      </c>
      <c r="S210" s="18">
        <f t="shared" si="95"/>
        <v>0</v>
      </c>
      <c r="T210" s="95">
        <f t="shared" si="96"/>
        <v>6125.215</v>
      </c>
      <c r="U210" s="95">
        <v>0</v>
      </c>
      <c r="V210" s="95">
        <v>0</v>
      </c>
      <c r="W210" s="95">
        <v>0</v>
      </c>
    </row>
    <row r="211" spans="1:23" ht="22.5">
      <c r="A211" s="28" t="s">
        <v>19</v>
      </c>
      <c r="B211" s="52" t="s">
        <v>0</v>
      </c>
      <c r="C211" s="16">
        <f t="shared" si="88"/>
        <v>22199.715</v>
      </c>
      <c r="D211" s="95">
        <v>0</v>
      </c>
      <c r="E211" s="95">
        <v>5000</v>
      </c>
      <c r="F211" s="95">
        <v>0</v>
      </c>
      <c r="G211" s="95">
        <v>0</v>
      </c>
      <c r="H211" s="95">
        <v>0</v>
      </c>
      <c r="I211" s="18">
        <f t="shared" si="91"/>
        <v>0</v>
      </c>
      <c r="J211" s="95">
        <f t="shared" si="92"/>
        <v>5350</v>
      </c>
      <c r="K211" s="95">
        <v>0</v>
      </c>
      <c r="L211" s="95">
        <v>0</v>
      </c>
      <c r="M211" s="95">
        <v>0</v>
      </c>
      <c r="N211" s="18">
        <f t="shared" si="93"/>
        <v>0</v>
      </c>
      <c r="O211" s="95">
        <f t="shared" si="94"/>
        <v>5724.5</v>
      </c>
      <c r="P211" s="95">
        <v>0</v>
      </c>
      <c r="Q211" s="95">
        <v>0</v>
      </c>
      <c r="R211" s="95">
        <v>0</v>
      </c>
      <c r="S211" s="18">
        <f t="shared" si="95"/>
        <v>0</v>
      </c>
      <c r="T211" s="95">
        <f t="shared" si="96"/>
        <v>6125.215</v>
      </c>
      <c r="U211" s="95">
        <v>0</v>
      </c>
      <c r="V211" s="95">
        <v>0</v>
      </c>
      <c r="W211" s="95">
        <v>0</v>
      </c>
    </row>
    <row r="212" spans="1:23" ht="33.75">
      <c r="A212" s="28" t="s">
        <v>20</v>
      </c>
      <c r="B212" s="52" t="s">
        <v>1</v>
      </c>
      <c r="C212" s="16">
        <f t="shared" si="88"/>
        <v>22199.715</v>
      </c>
      <c r="D212" s="95">
        <v>0</v>
      </c>
      <c r="E212" s="95">
        <v>5000</v>
      </c>
      <c r="F212" s="95">
        <v>0</v>
      </c>
      <c r="G212" s="95">
        <v>0</v>
      </c>
      <c r="H212" s="95">
        <v>0</v>
      </c>
      <c r="I212" s="18">
        <f t="shared" si="91"/>
        <v>0</v>
      </c>
      <c r="J212" s="95">
        <f t="shared" si="92"/>
        <v>5350</v>
      </c>
      <c r="K212" s="95">
        <v>0</v>
      </c>
      <c r="L212" s="95">
        <v>0</v>
      </c>
      <c r="M212" s="95">
        <v>0</v>
      </c>
      <c r="N212" s="18">
        <f t="shared" si="93"/>
        <v>0</v>
      </c>
      <c r="O212" s="95">
        <f t="shared" si="94"/>
        <v>5724.5</v>
      </c>
      <c r="P212" s="95">
        <v>0</v>
      </c>
      <c r="Q212" s="95">
        <v>0</v>
      </c>
      <c r="R212" s="95">
        <v>0</v>
      </c>
      <c r="S212" s="18">
        <f t="shared" si="95"/>
        <v>0</v>
      </c>
      <c r="T212" s="95">
        <f t="shared" si="96"/>
        <v>6125.215</v>
      </c>
      <c r="U212" s="95">
        <v>0</v>
      </c>
      <c r="V212" s="95">
        <v>0</v>
      </c>
      <c r="W212" s="95">
        <v>0</v>
      </c>
    </row>
    <row r="213" spans="1:23" ht="22.5">
      <c r="A213" s="28" t="s">
        <v>21</v>
      </c>
      <c r="B213" s="52" t="s">
        <v>2</v>
      </c>
      <c r="C213" s="16">
        <f t="shared" si="88"/>
        <v>22199.715</v>
      </c>
      <c r="D213" s="95">
        <v>0</v>
      </c>
      <c r="E213" s="95">
        <v>5000</v>
      </c>
      <c r="F213" s="95">
        <v>0</v>
      </c>
      <c r="G213" s="95">
        <v>0</v>
      </c>
      <c r="H213" s="95">
        <v>0</v>
      </c>
      <c r="I213" s="18">
        <f t="shared" si="91"/>
        <v>0</v>
      </c>
      <c r="J213" s="95">
        <f t="shared" si="92"/>
        <v>5350</v>
      </c>
      <c r="K213" s="95">
        <v>0</v>
      </c>
      <c r="L213" s="95">
        <v>0</v>
      </c>
      <c r="M213" s="95">
        <v>0</v>
      </c>
      <c r="N213" s="18">
        <f t="shared" si="93"/>
        <v>0</v>
      </c>
      <c r="O213" s="95">
        <f t="shared" si="94"/>
        <v>5724.5</v>
      </c>
      <c r="P213" s="95">
        <v>0</v>
      </c>
      <c r="Q213" s="95">
        <v>0</v>
      </c>
      <c r="R213" s="95">
        <v>0</v>
      </c>
      <c r="S213" s="18">
        <f t="shared" si="95"/>
        <v>0</v>
      </c>
      <c r="T213" s="95">
        <f t="shared" si="96"/>
        <v>6125.215</v>
      </c>
      <c r="U213" s="95">
        <v>0</v>
      </c>
      <c r="V213" s="95">
        <v>0</v>
      </c>
      <c r="W213" s="95">
        <v>0</v>
      </c>
    </row>
    <row r="214" spans="1:23" ht="45">
      <c r="A214" s="28" t="s">
        <v>22</v>
      </c>
      <c r="B214" s="53" t="s">
        <v>3</v>
      </c>
      <c r="C214" s="16">
        <f t="shared" si="88"/>
        <v>22199.715</v>
      </c>
      <c r="D214" s="95">
        <v>0</v>
      </c>
      <c r="E214" s="95">
        <v>5000</v>
      </c>
      <c r="F214" s="95">
        <v>0</v>
      </c>
      <c r="G214" s="95">
        <v>0</v>
      </c>
      <c r="H214" s="95">
        <v>0</v>
      </c>
      <c r="I214" s="18">
        <f t="shared" si="91"/>
        <v>0</v>
      </c>
      <c r="J214" s="95">
        <f t="shared" si="92"/>
        <v>5350</v>
      </c>
      <c r="K214" s="95">
        <v>0</v>
      </c>
      <c r="L214" s="95">
        <v>0</v>
      </c>
      <c r="M214" s="95">
        <v>0</v>
      </c>
      <c r="N214" s="18">
        <f t="shared" si="93"/>
        <v>0</v>
      </c>
      <c r="O214" s="95">
        <f t="shared" si="94"/>
        <v>5724.5</v>
      </c>
      <c r="P214" s="95">
        <v>0</v>
      </c>
      <c r="Q214" s="95">
        <v>0</v>
      </c>
      <c r="R214" s="95">
        <v>0</v>
      </c>
      <c r="S214" s="18">
        <f t="shared" si="95"/>
        <v>0</v>
      </c>
      <c r="T214" s="95">
        <f t="shared" si="96"/>
        <v>6125.215</v>
      </c>
      <c r="U214" s="95">
        <v>0</v>
      </c>
      <c r="V214" s="95">
        <v>0</v>
      </c>
      <c r="W214" s="95">
        <v>0</v>
      </c>
    </row>
    <row r="215" spans="1:23" ht="56.25">
      <c r="A215" s="28" t="s">
        <v>23</v>
      </c>
      <c r="B215" s="52" t="s">
        <v>549</v>
      </c>
      <c r="C215" s="16">
        <f t="shared" si="88"/>
        <v>22199.715</v>
      </c>
      <c r="D215" s="95">
        <v>0</v>
      </c>
      <c r="E215" s="95">
        <v>5000</v>
      </c>
      <c r="F215" s="95">
        <v>0</v>
      </c>
      <c r="G215" s="95">
        <v>0</v>
      </c>
      <c r="H215" s="95">
        <v>0</v>
      </c>
      <c r="I215" s="18">
        <f t="shared" si="91"/>
        <v>0</v>
      </c>
      <c r="J215" s="95">
        <f t="shared" si="92"/>
        <v>5350</v>
      </c>
      <c r="K215" s="95">
        <v>0</v>
      </c>
      <c r="L215" s="95">
        <v>0</v>
      </c>
      <c r="M215" s="95">
        <v>0</v>
      </c>
      <c r="N215" s="18">
        <f t="shared" si="93"/>
        <v>0</v>
      </c>
      <c r="O215" s="95">
        <f t="shared" si="94"/>
        <v>5724.5</v>
      </c>
      <c r="P215" s="95">
        <v>0</v>
      </c>
      <c r="Q215" s="95">
        <v>0</v>
      </c>
      <c r="R215" s="95">
        <v>0</v>
      </c>
      <c r="S215" s="18">
        <f t="shared" si="95"/>
        <v>0</v>
      </c>
      <c r="T215" s="95">
        <f t="shared" si="96"/>
        <v>6125.215</v>
      </c>
      <c r="U215" s="95">
        <v>0</v>
      </c>
      <c r="V215" s="95">
        <v>0</v>
      </c>
      <c r="W215" s="95">
        <v>0</v>
      </c>
    </row>
    <row r="216" spans="1:23" ht="33.75">
      <c r="A216" s="28" t="s">
        <v>24</v>
      </c>
      <c r="B216" s="52" t="s">
        <v>4</v>
      </c>
      <c r="C216" s="16">
        <f t="shared" si="88"/>
        <v>21873.08</v>
      </c>
      <c r="D216" s="95">
        <v>5000</v>
      </c>
      <c r="E216" s="95">
        <v>0</v>
      </c>
      <c r="F216" s="95">
        <v>0</v>
      </c>
      <c r="G216" s="95">
        <v>0</v>
      </c>
      <c r="H216" s="95">
        <v>0</v>
      </c>
      <c r="I216" s="18">
        <f t="shared" si="91"/>
        <v>5300</v>
      </c>
      <c r="J216" s="95">
        <f t="shared" si="92"/>
        <v>0</v>
      </c>
      <c r="K216" s="95">
        <v>0</v>
      </c>
      <c r="L216" s="95">
        <v>0</v>
      </c>
      <c r="M216" s="95">
        <v>0</v>
      </c>
      <c r="N216" s="18">
        <f t="shared" si="93"/>
        <v>5618</v>
      </c>
      <c r="O216" s="95">
        <f t="shared" si="94"/>
        <v>0</v>
      </c>
      <c r="P216" s="95">
        <v>0</v>
      </c>
      <c r="Q216" s="95">
        <v>0</v>
      </c>
      <c r="R216" s="95">
        <v>0</v>
      </c>
      <c r="S216" s="18">
        <f t="shared" si="95"/>
        <v>5955.08</v>
      </c>
      <c r="T216" s="95">
        <f t="shared" si="96"/>
        <v>0</v>
      </c>
      <c r="U216" s="95">
        <v>0</v>
      </c>
      <c r="V216" s="95">
        <v>0</v>
      </c>
      <c r="W216" s="95">
        <v>0</v>
      </c>
    </row>
    <row r="217" spans="1:23" ht="22.5">
      <c r="A217" s="28" t="s">
        <v>25</v>
      </c>
      <c r="B217" s="52" t="s">
        <v>5</v>
      </c>
      <c r="C217" s="16">
        <f t="shared" si="88"/>
        <v>66599.145</v>
      </c>
      <c r="D217" s="95">
        <v>0</v>
      </c>
      <c r="E217" s="95">
        <v>15000</v>
      </c>
      <c r="F217" s="95">
        <v>0</v>
      </c>
      <c r="G217" s="95">
        <v>0</v>
      </c>
      <c r="H217" s="95">
        <v>0</v>
      </c>
      <c r="I217" s="18">
        <f t="shared" si="91"/>
        <v>0</v>
      </c>
      <c r="J217" s="95">
        <f t="shared" si="92"/>
        <v>16050.000000000002</v>
      </c>
      <c r="K217" s="95">
        <v>0</v>
      </c>
      <c r="L217" s="95">
        <v>0</v>
      </c>
      <c r="M217" s="95">
        <v>0</v>
      </c>
      <c r="N217" s="18">
        <f t="shared" si="93"/>
        <v>0</v>
      </c>
      <c r="O217" s="95">
        <f t="shared" si="94"/>
        <v>17173.500000000004</v>
      </c>
      <c r="P217" s="95">
        <v>0</v>
      </c>
      <c r="Q217" s="95">
        <v>0</v>
      </c>
      <c r="R217" s="95">
        <v>0</v>
      </c>
      <c r="S217" s="18">
        <f t="shared" si="95"/>
        <v>0</v>
      </c>
      <c r="T217" s="95">
        <f t="shared" si="96"/>
        <v>18375.645000000004</v>
      </c>
      <c r="U217" s="95">
        <v>0</v>
      </c>
      <c r="V217" s="95">
        <v>0</v>
      </c>
      <c r="W217" s="95">
        <v>0</v>
      </c>
    </row>
    <row r="218" spans="1:23" ht="22.5">
      <c r="A218" s="28" t="s">
        <v>26</v>
      </c>
      <c r="B218" s="52" t="s">
        <v>6</v>
      </c>
      <c r="C218" s="16">
        <f t="shared" si="88"/>
        <v>21873.08</v>
      </c>
      <c r="D218" s="95">
        <v>5000</v>
      </c>
      <c r="E218" s="95">
        <v>0</v>
      </c>
      <c r="F218" s="95">
        <v>0</v>
      </c>
      <c r="G218" s="95">
        <v>0</v>
      </c>
      <c r="H218" s="95">
        <v>0</v>
      </c>
      <c r="I218" s="18">
        <f t="shared" si="91"/>
        <v>5300</v>
      </c>
      <c r="J218" s="95">
        <f t="shared" si="92"/>
        <v>0</v>
      </c>
      <c r="K218" s="95">
        <v>0</v>
      </c>
      <c r="L218" s="95">
        <v>0</v>
      </c>
      <c r="M218" s="95">
        <v>0</v>
      </c>
      <c r="N218" s="18">
        <f t="shared" si="93"/>
        <v>5618</v>
      </c>
      <c r="O218" s="95">
        <f t="shared" si="94"/>
        <v>0</v>
      </c>
      <c r="P218" s="95">
        <v>0</v>
      </c>
      <c r="Q218" s="95">
        <v>0</v>
      </c>
      <c r="R218" s="95">
        <v>0</v>
      </c>
      <c r="S218" s="18">
        <f t="shared" si="95"/>
        <v>5955.08</v>
      </c>
      <c r="T218" s="95">
        <f t="shared" si="96"/>
        <v>0</v>
      </c>
      <c r="U218" s="95">
        <v>0</v>
      </c>
      <c r="V218" s="95">
        <v>0</v>
      </c>
      <c r="W218" s="95">
        <v>0</v>
      </c>
    </row>
    <row r="219" spans="1:23" ht="11.25">
      <c r="A219" s="9"/>
      <c r="B219" s="53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48"/>
    </row>
    <row r="220" spans="1:23" s="73" customFormat="1" ht="51.75" thickBot="1">
      <c r="A220" s="84" t="s">
        <v>185</v>
      </c>
      <c r="B220" s="83" t="s">
        <v>513</v>
      </c>
      <c r="C220" s="72">
        <f aca="true" t="shared" si="97" ref="C220:C231">SUM(D220:W220)</f>
        <v>191524.602</v>
      </c>
      <c r="D220" s="72">
        <f>+D221</f>
        <v>25000</v>
      </c>
      <c r="E220" s="72">
        <f aca="true" t="shared" si="98" ref="E220:W220">+E221</f>
        <v>14000</v>
      </c>
      <c r="F220" s="72">
        <f t="shared" si="98"/>
        <v>0</v>
      </c>
      <c r="G220" s="72">
        <f t="shared" si="98"/>
        <v>0</v>
      </c>
      <c r="H220" s="72">
        <f t="shared" si="98"/>
        <v>0</v>
      </c>
      <c r="I220" s="72">
        <f t="shared" si="98"/>
        <v>26500</v>
      </c>
      <c r="J220" s="72">
        <f t="shared" si="98"/>
        <v>14980</v>
      </c>
      <c r="K220" s="72">
        <f t="shared" si="98"/>
        <v>0</v>
      </c>
      <c r="L220" s="72">
        <f t="shared" si="98"/>
        <v>0</v>
      </c>
      <c r="M220" s="72">
        <f t="shared" si="98"/>
        <v>0</v>
      </c>
      <c r="N220" s="72">
        <f t="shared" si="98"/>
        <v>28090</v>
      </c>
      <c r="O220" s="72">
        <f t="shared" si="98"/>
        <v>16028.599999999999</v>
      </c>
      <c r="P220" s="72">
        <f t="shared" si="98"/>
        <v>0</v>
      </c>
      <c r="Q220" s="72">
        <f t="shared" si="98"/>
        <v>0</v>
      </c>
      <c r="R220" s="72">
        <f t="shared" si="98"/>
        <v>0</v>
      </c>
      <c r="S220" s="72">
        <f t="shared" si="98"/>
        <v>29775.399999999998</v>
      </c>
      <c r="T220" s="72">
        <f t="shared" si="98"/>
        <v>17150.602</v>
      </c>
      <c r="U220" s="72">
        <f t="shared" si="98"/>
        <v>0</v>
      </c>
      <c r="V220" s="72">
        <f t="shared" si="98"/>
        <v>0</v>
      </c>
      <c r="W220" s="72">
        <f t="shared" si="98"/>
        <v>20000</v>
      </c>
    </row>
    <row r="221" spans="1:23" s="69" customFormat="1" ht="36.75" thickBot="1">
      <c r="A221" s="65" t="s">
        <v>37</v>
      </c>
      <c r="B221" s="85" t="s">
        <v>514</v>
      </c>
      <c r="C221" s="67">
        <f t="shared" si="97"/>
        <v>191524.602</v>
      </c>
      <c r="D221" s="67">
        <f>SUM(D222:D231)</f>
        <v>25000</v>
      </c>
      <c r="E221" s="67">
        <f>SUM(E222:E231)</f>
        <v>14000</v>
      </c>
      <c r="F221" s="67">
        <f aca="true" t="shared" si="99" ref="F221:W221">SUM(F222:F231)</f>
        <v>0</v>
      </c>
      <c r="G221" s="67">
        <f t="shared" si="99"/>
        <v>0</v>
      </c>
      <c r="H221" s="67">
        <f t="shared" si="99"/>
        <v>0</v>
      </c>
      <c r="I221" s="67">
        <f t="shared" si="99"/>
        <v>26500</v>
      </c>
      <c r="J221" s="67">
        <f t="shared" si="99"/>
        <v>14980</v>
      </c>
      <c r="K221" s="67">
        <f t="shared" si="99"/>
        <v>0</v>
      </c>
      <c r="L221" s="67">
        <f t="shared" si="99"/>
        <v>0</v>
      </c>
      <c r="M221" s="67">
        <f t="shared" si="99"/>
        <v>0</v>
      </c>
      <c r="N221" s="67">
        <f t="shared" si="99"/>
        <v>28090</v>
      </c>
      <c r="O221" s="67">
        <f t="shared" si="99"/>
        <v>16028.599999999999</v>
      </c>
      <c r="P221" s="67">
        <f t="shared" si="99"/>
        <v>0</v>
      </c>
      <c r="Q221" s="67">
        <f t="shared" si="99"/>
        <v>0</v>
      </c>
      <c r="R221" s="67">
        <f t="shared" si="99"/>
        <v>0</v>
      </c>
      <c r="S221" s="67">
        <f t="shared" si="99"/>
        <v>29775.399999999998</v>
      </c>
      <c r="T221" s="67">
        <f t="shared" si="99"/>
        <v>17150.602</v>
      </c>
      <c r="U221" s="67">
        <f t="shared" si="99"/>
        <v>0</v>
      </c>
      <c r="V221" s="67">
        <f t="shared" si="99"/>
        <v>0</v>
      </c>
      <c r="W221" s="67">
        <f t="shared" si="99"/>
        <v>20000</v>
      </c>
    </row>
    <row r="222" spans="1:23" ht="33.75">
      <c r="A222" s="28" t="s">
        <v>38</v>
      </c>
      <c r="B222" s="52" t="s">
        <v>27</v>
      </c>
      <c r="C222" s="16">
        <f t="shared" si="97"/>
        <v>21873.08</v>
      </c>
      <c r="D222" s="95">
        <v>5000</v>
      </c>
      <c r="E222" s="95">
        <v>0</v>
      </c>
      <c r="F222" s="95">
        <v>0</v>
      </c>
      <c r="G222" s="95">
        <v>0</v>
      </c>
      <c r="H222" s="95">
        <v>0</v>
      </c>
      <c r="I222" s="18">
        <f aca="true" t="shared" si="100" ref="I222:I231">+D222*1.06</f>
        <v>5300</v>
      </c>
      <c r="J222" s="95">
        <v>0</v>
      </c>
      <c r="K222" s="95">
        <v>0</v>
      </c>
      <c r="L222" s="95">
        <v>0</v>
      </c>
      <c r="M222" s="95">
        <v>0</v>
      </c>
      <c r="N222" s="18">
        <f aca="true" t="shared" si="101" ref="N222:N231">+I222*1.06</f>
        <v>5618</v>
      </c>
      <c r="O222" s="95">
        <v>0</v>
      </c>
      <c r="P222" s="95">
        <v>0</v>
      </c>
      <c r="Q222" s="95">
        <v>0</v>
      </c>
      <c r="R222" s="95">
        <v>0</v>
      </c>
      <c r="S222" s="18">
        <f aca="true" t="shared" si="102" ref="S222:S231">+N222*1.06</f>
        <v>5955.08</v>
      </c>
      <c r="T222" s="95">
        <v>0</v>
      </c>
      <c r="U222" s="95">
        <v>0</v>
      </c>
      <c r="V222" s="95">
        <v>0</v>
      </c>
      <c r="W222" s="95">
        <v>0</v>
      </c>
    </row>
    <row r="223" spans="1:23" ht="45">
      <c r="A223" s="28" t="s">
        <v>39</v>
      </c>
      <c r="B223" s="52" t="s">
        <v>28</v>
      </c>
      <c r="C223" s="16">
        <f t="shared" si="97"/>
        <v>21873.08</v>
      </c>
      <c r="D223" s="95">
        <v>5000</v>
      </c>
      <c r="E223" s="95">
        <v>0</v>
      </c>
      <c r="F223" s="95">
        <v>0</v>
      </c>
      <c r="G223" s="95">
        <v>0</v>
      </c>
      <c r="H223" s="95">
        <v>0</v>
      </c>
      <c r="I223" s="18">
        <f t="shared" si="100"/>
        <v>5300</v>
      </c>
      <c r="J223" s="95">
        <v>0</v>
      </c>
      <c r="K223" s="95">
        <v>0</v>
      </c>
      <c r="L223" s="95">
        <v>0</v>
      </c>
      <c r="M223" s="95">
        <v>0</v>
      </c>
      <c r="N223" s="18">
        <f t="shared" si="101"/>
        <v>5618</v>
      </c>
      <c r="O223" s="95">
        <v>0</v>
      </c>
      <c r="P223" s="95">
        <v>0</v>
      </c>
      <c r="Q223" s="95">
        <v>0</v>
      </c>
      <c r="R223" s="95">
        <v>0</v>
      </c>
      <c r="S223" s="18">
        <f t="shared" si="102"/>
        <v>5955.08</v>
      </c>
      <c r="T223" s="95">
        <v>0</v>
      </c>
      <c r="U223" s="95">
        <v>0</v>
      </c>
      <c r="V223" s="95">
        <v>0</v>
      </c>
      <c r="W223" s="95">
        <v>0</v>
      </c>
    </row>
    <row r="224" spans="1:23" ht="45">
      <c r="A224" s="28" t="s">
        <v>40</v>
      </c>
      <c r="B224" s="52" t="s">
        <v>29</v>
      </c>
      <c r="C224" s="16">
        <f t="shared" si="97"/>
        <v>22199.715</v>
      </c>
      <c r="D224" s="95">
        <v>0</v>
      </c>
      <c r="E224" s="95">
        <v>5000</v>
      </c>
      <c r="F224" s="95">
        <v>0</v>
      </c>
      <c r="G224" s="95">
        <v>0</v>
      </c>
      <c r="H224" s="95">
        <v>0</v>
      </c>
      <c r="I224" s="18">
        <f t="shared" si="100"/>
        <v>0</v>
      </c>
      <c r="J224" s="95">
        <f aca="true" t="shared" si="103" ref="J224:J230">+E224*1.07</f>
        <v>5350</v>
      </c>
      <c r="K224" s="95">
        <v>0</v>
      </c>
      <c r="L224" s="95">
        <v>0</v>
      </c>
      <c r="M224" s="95">
        <v>0</v>
      </c>
      <c r="N224" s="18">
        <f t="shared" si="101"/>
        <v>0</v>
      </c>
      <c r="O224" s="95">
        <f aca="true" t="shared" si="104" ref="O224:O231">+J224*1.07</f>
        <v>5724.5</v>
      </c>
      <c r="P224" s="95">
        <v>0</v>
      </c>
      <c r="Q224" s="95">
        <v>0</v>
      </c>
      <c r="R224" s="95">
        <v>0</v>
      </c>
      <c r="S224" s="18">
        <f t="shared" si="102"/>
        <v>0</v>
      </c>
      <c r="T224" s="95">
        <f>+O224*1.07</f>
        <v>6125.215</v>
      </c>
      <c r="U224" s="95">
        <v>0</v>
      </c>
      <c r="V224" s="95">
        <v>0</v>
      </c>
      <c r="W224" s="95">
        <v>0</v>
      </c>
    </row>
    <row r="225" spans="1:23" ht="33.75">
      <c r="A225" s="28" t="s">
        <v>41</v>
      </c>
      <c r="B225" s="52" t="s">
        <v>30</v>
      </c>
      <c r="C225" s="16">
        <f t="shared" si="97"/>
        <v>20000</v>
      </c>
      <c r="D225" s="95">
        <v>0</v>
      </c>
      <c r="E225" s="95">
        <v>0</v>
      </c>
      <c r="F225" s="95">
        <v>0</v>
      </c>
      <c r="G225" s="95">
        <v>0</v>
      </c>
      <c r="H225" s="95">
        <v>0</v>
      </c>
      <c r="I225" s="18">
        <f t="shared" si="100"/>
        <v>0</v>
      </c>
      <c r="J225" s="95">
        <f t="shared" si="103"/>
        <v>0</v>
      </c>
      <c r="K225" s="95">
        <v>0</v>
      </c>
      <c r="L225" s="95">
        <v>0</v>
      </c>
      <c r="M225" s="95">
        <v>0</v>
      </c>
      <c r="N225" s="18">
        <f t="shared" si="101"/>
        <v>0</v>
      </c>
      <c r="O225" s="95">
        <f t="shared" si="104"/>
        <v>0</v>
      </c>
      <c r="P225" s="95">
        <v>0</v>
      </c>
      <c r="Q225" s="95">
        <v>0</v>
      </c>
      <c r="R225" s="95">
        <v>0</v>
      </c>
      <c r="S225" s="18">
        <f t="shared" si="102"/>
        <v>0</v>
      </c>
      <c r="T225" s="95">
        <v>0</v>
      </c>
      <c r="U225" s="95">
        <v>0</v>
      </c>
      <c r="V225" s="95">
        <v>0</v>
      </c>
      <c r="W225" s="95">
        <v>20000</v>
      </c>
    </row>
    <row r="226" spans="1:23" ht="34.5" customHeight="1">
      <c r="A226" s="28" t="s">
        <v>42</v>
      </c>
      <c r="B226" s="52" t="s">
        <v>31</v>
      </c>
      <c r="C226" s="16">
        <f t="shared" si="97"/>
        <v>21873.08</v>
      </c>
      <c r="D226" s="95">
        <v>5000</v>
      </c>
      <c r="E226" s="95">
        <v>0</v>
      </c>
      <c r="F226" s="95">
        <v>0</v>
      </c>
      <c r="G226" s="95">
        <v>0</v>
      </c>
      <c r="H226" s="95">
        <v>0</v>
      </c>
      <c r="I226" s="18">
        <f t="shared" si="100"/>
        <v>5300</v>
      </c>
      <c r="J226" s="95">
        <f t="shared" si="103"/>
        <v>0</v>
      </c>
      <c r="K226" s="95">
        <v>0</v>
      </c>
      <c r="L226" s="95">
        <v>0</v>
      </c>
      <c r="M226" s="95">
        <v>0</v>
      </c>
      <c r="N226" s="18">
        <f t="shared" si="101"/>
        <v>5618</v>
      </c>
      <c r="O226" s="95">
        <f t="shared" si="104"/>
        <v>0</v>
      </c>
      <c r="P226" s="95">
        <v>0</v>
      </c>
      <c r="Q226" s="95">
        <v>0</v>
      </c>
      <c r="R226" s="95">
        <v>0</v>
      </c>
      <c r="S226" s="18">
        <f t="shared" si="102"/>
        <v>5955.08</v>
      </c>
      <c r="T226" s="95">
        <v>0</v>
      </c>
      <c r="U226" s="95">
        <v>0</v>
      </c>
      <c r="V226" s="95">
        <v>0</v>
      </c>
      <c r="W226" s="95">
        <v>0</v>
      </c>
    </row>
    <row r="227" spans="1:23" ht="45">
      <c r="A227" s="28" t="s">
        <v>43</v>
      </c>
      <c r="B227" s="52" t="s">
        <v>32</v>
      </c>
      <c r="C227" s="16">
        <f t="shared" si="97"/>
        <v>43746.16</v>
      </c>
      <c r="D227" s="95">
        <v>10000</v>
      </c>
      <c r="E227" s="95">
        <v>0</v>
      </c>
      <c r="F227" s="95">
        <v>0</v>
      </c>
      <c r="G227" s="95">
        <v>0</v>
      </c>
      <c r="H227" s="95">
        <v>0</v>
      </c>
      <c r="I227" s="18">
        <f t="shared" si="100"/>
        <v>10600</v>
      </c>
      <c r="J227" s="95">
        <f t="shared" si="103"/>
        <v>0</v>
      </c>
      <c r="K227" s="95">
        <v>0</v>
      </c>
      <c r="L227" s="95">
        <v>0</v>
      </c>
      <c r="M227" s="95">
        <v>0</v>
      </c>
      <c r="N227" s="18">
        <f t="shared" si="101"/>
        <v>11236</v>
      </c>
      <c r="O227" s="95">
        <f t="shared" si="104"/>
        <v>0</v>
      </c>
      <c r="P227" s="95">
        <v>0</v>
      </c>
      <c r="Q227" s="95">
        <v>0</v>
      </c>
      <c r="R227" s="95">
        <v>0</v>
      </c>
      <c r="S227" s="18">
        <f t="shared" si="102"/>
        <v>11910.16</v>
      </c>
      <c r="T227" s="95">
        <f>+O227*1.07</f>
        <v>0</v>
      </c>
      <c r="U227" s="95">
        <v>0</v>
      </c>
      <c r="V227" s="95">
        <v>0</v>
      </c>
      <c r="W227" s="95">
        <v>0</v>
      </c>
    </row>
    <row r="228" spans="1:23" ht="33.75">
      <c r="A228" s="28" t="s">
        <v>44</v>
      </c>
      <c r="B228" s="54" t="s">
        <v>33</v>
      </c>
      <c r="C228" s="16">
        <f t="shared" si="97"/>
        <v>4439.943</v>
      </c>
      <c r="D228" s="95">
        <v>0</v>
      </c>
      <c r="E228" s="95">
        <v>1000</v>
      </c>
      <c r="F228" s="95">
        <v>0</v>
      </c>
      <c r="G228" s="95">
        <v>0</v>
      </c>
      <c r="H228" s="95">
        <v>0</v>
      </c>
      <c r="I228" s="18">
        <f t="shared" si="100"/>
        <v>0</v>
      </c>
      <c r="J228" s="95">
        <f t="shared" si="103"/>
        <v>1070</v>
      </c>
      <c r="K228" s="95">
        <v>0</v>
      </c>
      <c r="L228" s="95">
        <v>0</v>
      </c>
      <c r="M228" s="95">
        <v>0</v>
      </c>
      <c r="N228" s="18">
        <f t="shared" si="101"/>
        <v>0</v>
      </c>
      <c r="O228" s="95">
        <f t="shared" si="104"/>
        <v>1144.9</v>
      </c>
      <c r="P228" s="95">
        <v>0</v>
      </c>
      <c r="Q228" s="95">
        <v>0</v>
      </c>
      <c r="R228" s="95">
        <v>0</v>
      </c>
      <c r="S228" s="18">
        <f t="shared" si="102"/>
        <v>0</v>
      </c>
      <c r="T228" s="95">
        <f>+O228*1.07</f>
        <v>1225.0430000000001</v>
      </c>
      <c r="U228" s="95">
        <v>0</v>
      </c>
      <c r="V228" s="95">
        <v>0</v>
      </c>
      <c r="W228" s="95">
        <v>0</v>
      </c>
    </row>
    <row r="229" spans="1:23" ht="33.75">
      <c r="A229" s="28" t="s">
        <v>45</v>
      </c>
      <c r="B229" s="53" t="s">
        <v>34</v>
      </c>
      <c r="C229" s="16">
        <f t="shared" si="97"/>
        <v>4439.943</v>
      </c>
      <c r="D229" s="95">
        <v>0</v>
      </c>
      <c r="E229" s="95">
        <v>1000</v>
      </c>
      <c r="F229" s="95">
        <v>0</v>
      </c>
      <c r="G229" s="95">
        <v>0</v>
      </c>
      <c r="H229" s="95">
        <v>0</v>
      </c>
      <c r="I229" s="18">
        <f t="shared" si="100"/>
        <v>0</v>
      </c>
      <c r="J229" s="95">
        <f t="shared" si="103"/>
        <v>1070</v>
      </c>
      <c r="K229" s="95">
        <v>0</v>
      </c>
      <c r="L229" s="95">
        <v>0</v>
      </c>
      <c r="M229" s="95">
        <v>0</v>
      </c>
      <c r="N229" s="18">
        <f t="shared" si="101"/>
        <v>0</v>
      </c>
      <c r="O229" s="95">
        <f t="shared" si="104"/>
        <v>1144.9</v>
      </c>
      <c r="P229" s="95">
        <v>0</v>
      </c>
      <c r="Q229" s="95">
        <v>0</v>
      </c>
      <c r="R229" s="95">
        <v>0</v>
      </c>
      <c r="S229" s="18">
        <f t="shared" si="102"/>
        <v>0</v>
      </c>
      <c r="T229" s="95">
        <f>+O229*1.07</f>
        <v>1225.0430000000001</v>
      </c>
      <c r="U229" s="95">
        <v>0</v>
      </c>
      <c r="V229" s="95">
        <v>0</v>
      </c>
      <c r="W229" s="95">
        <v>0</v>
      </c>
    </row>
    <row r="230" spans="1:23" ht="33.75">
      <c r="A230" s="28" t="s">
        <v>46</v>
      </c>
      <c r="B230" s="53" t="s">
        <v>35</v>
      </c>
      <c r="C230" s="16">
        <f t="shared" si="97"/>
        <v>8879.886</v>
      </c>
      <c r="D230" s="95">
        <v>0</v>
      </c>
      <c r="E230" s="95">
        <v>2000</v>
      </c>
      <c r="F230" s="95">
        <v>0</v>
      </c>
      <c r="G230" s="95">
        <v>0</v>
      </c>
      <c r="H230" s="95">
        <v>0</v>
      </c>
      <c r="I230" s="18">
        <f t="shared" si="100"/>
        <v>0</v>
      </c>
      <c r="J230" s="95">
        <f t="shared" si="103"/>
        <v>2140</v>
      </c>
      <c r="K230" s="95">
        <v>0</v>
      </c>
      <c r="L230" s="95">
        <v>0</v>
      </c>
      <c r="M230" s="95">
        <v>0</v>
      </c>
      <c r="N230" s="18">
        <f t="shared" si="101"/>
        <v>0</v>
      </c>
      <c r="O230" s="95">
        <f t="shared" si="104"/>
        <v>2289.8</v>
      </c>
      <c r="P230" s="95">
        <v>0</v>
      </c>
      <c r="Q230" s="95">
        <v>0</v>
      </c>
      <c r="R230" s="95">
        <v>0</v>
      </c>
      <c r="S230" s="18">
        <f t="shared" si="102"/>
        <v>0</v>
      </c>
      <c r="T230" s="95">
        <f>+O230*1.07</f>
        <v>2450.0860000000002</v>
      </c>
      <c r="U230" s="95">
        <v>0</v>
      </c>
      <c r="V230" s="95">
        <v>0</v>
      </c>
      <c r="W230" s="95">
        <v>0</v>
      </c>
    </row>
    <row r="231" spans="1:23" ht="45">
      <c r="A231" s="28" t="s">
        <v>47</v>
      </c>
      <c r="B231" s="53" t="s">
        <v>36</v>
      </c>
      <c r="C231" s="16">
        <f t="shared" si="97"/>
        <v>22199.715</v>
      </c>
      <c r="D231" s="95">
        <v>0</v>
      </c>
      <c r="E231" s="95">
        <v>5000</v>
      </c>
      <c r="F231" s="95">
        <v>0</v>
      </c>
      <c r="G231" s="95">
        <v>0</v>
      </c>
      <c r="H231" s="95">
        <v>0</v>
      </c>
      <c r="I231" s="18">
        <f t="shared" si="100"/>
        <v>0</v>
      </c>
      <c r="J231" s="95">
        <f>+E231*1.07</f>
        <v>5350</v>
      </c>
      <c r="K231" s="95">
        <v>0</v>
      </c>
      <c r="L231" s="95">
        <v>0</v>
      </c>
      <c r="M231" s="95">
        <v>0</v>
      </c>
      <c r="N231" s="18">
        <f t="shared" si="101"/>
        <v>0</v>
      </c>
      <c r="O231" s="95">
        <f t="shared" si="104"/>
        <v>5724.5</v>
      </c>
      <c r="P231" s="95">
        <v>0</v>
      </c>
      <c r="Q231" s="95">
        <v>0</v>
      </c>
      <c r="R231" s="95">
        <v>0</v>
      </c>
      <c r="S231" s="18">
        <f t="shared" si="102"/>
        <v>0</v>
      </c>
      <c r="T231" s="95">
        <f>+O231*1.07</f>
        <v>6125.215</v>
      </c>
      <c r="U231" s="95">
        <v>0</v>
      </c>
      <c r="V231" s="95">
        <v>0</v>
      </c>
      <c r="W231" s="95">
        <v>0</v>
      </c>
    </row>
    <row r="232" spans="1:23" ht="12.75">
      <c r="A232" s="9"/>
      <c r="B232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48"/>
    </row>
    <row r="233" spans="1:23" s="73" customFormat="1" ht="26.25" thickBot="1">
      <c r="A233" s="84" t="s">
        <v>186</v>
      </c>
      <c r="B233" s="83" t="s">
        <v>515</v>
      </c>
      <c r="C233" s="72">
        <f aca="true" t="shared" si="105" ref="C233:C238">SUM(D233:W233)</f>
        <v>61244.624</v>
      </c>
      <c r="D233" s="72">
        <f>+D234</f>
        <v>14000</v>
      </c>
      <c r="E233" s="72">
        <f aca="true" t="shared" si="106" ref="E233:V233">+E234</f>
        <v>0</v>
      </c>
      <c r="F233" s="72">
        <f t="shared" si="106"/>
        <v>0</v>
      </c>
      <c r="G233" s="72">
        <f t="shared" si="106"/>
        <v>0</v>
      </c>
      <c r="H233" s="72">
        <f t="shared" si="106"/>
        <v>0</v>
      </c>
      <c r="I233" s="72">
        <f t="shared" si="106"/>
        <v>14840</v>
      </c>
      <c r="J233" s="72">
        <f t="shared" si="106"/>
        <v>0</v>
      </c>
      <c r="K233" s="72">
        <f t="shared" si="106"/>
        <v>0</v>
      </c>
      <c r="L233" s="72">
        <f t="shared" si="106"/>
        <v>0</v>
      </c>
      <c r="M233" s="72">
        <f t="shared" si="106"/>
        <v>0</v>
      </c>
      <c r="N233" s="72">
        <f t="shared" si="106"/>
        <v>15730.400000000001</v>
      </c>
      <c r="O233" s="72">
        <f t="shared" si="106"/>
        <v>0</v>
      </c>
      <c r="P233" s="72">
        <f t="shared" si="106"/>
        <v>0</v>
      </c>
      <c r="Q233" s="72">
        <f t="shared" si="106"/>
        <v>0</v>
      </c>
      <c r="R233" s="72">
        <f t="shared" si="106"/>
        <v>0</v>
      </c>
      <c r="S233" s="72">
        <f t="shared" si="106"/>
        <v>16674.224000000002</v>
      </c>
      <c r="T233" s="72">
        <f t="shared" si="106"/>
        <v>0</v>
      </c>
      <c r="U233" s="72">
        <f t="shared" si="106"/>
        <v>0</v>
      </c>
      <c r="V233" s="72">
        <f t="shared" si="106"/>
        <v>0</v>
      </c>
      <c r="W233" s="72">
        <f>+W234</f>
        <v>0</v>
      </c>
    </row>
    <row r="234" spans="1:23" s="69" customFormat="1" ht="34.5" thickBot="1">
      <c r="A234" s="65" t="s">
        <v>48</v>
      </c>
      <c r="B234" s="82" t="s">
        <v>516</v>
      </c>
      <c r="C234" s="67">
        <f t="shared" si="105"/>
        <v>61244.624</v>
      </c>
      <c r="D234" s="67">
        <f>SUM(D235:D238)</f>
        <v>14000</v>
      </c>
      <c r="E234" s="67">
        <f aca="true" t="shared" si="107" ref="E234:V234">SUM(E235:E238)</f>
        <v>0</v>
      </c>
      <c r="F234" s="67">
        <f t="shared" si="107"/>
        <v>0</v>
      </c>
      <c r="G234" s="67">
        <f t="shared" si="107"/>
        <v>0</v>
      </c>
      <c r="H234" s="67">
        <f t="shared" si="107"/>
        <v>0</v>
      </c>
      <c r="I234" s="67">
        <f t="shared" si="107"/>
        <v>14840</v>
      </c>
      <c r="J234" s="67">
        <f t="shared" si="107"/>
        <v>0</v>
      </c>
      <c r="K234" s="67">
        <f t="shared" si="107"/>
        <v>0</v>
      </c>
      <c r="L234" s="67">
        <f t="shared" si="107"/>
        <v>0</v>
      </c>
      <c r="M234" s="67">
        <f t="shared" si="107"/>
        <v>0</v>
      </c>
      <c r="N234" s="67">
        <f t="shared" si="107"/>
        <v>15730.400000000001</v>
      </c>
      <c r="O234" s="67">
        <f t="shared" si="107"/>
        <v>0</v>
      </c>
      <c r="P234" s="67">
        <f t="shared" si="107"/>
        <v>0</v>
      </c>
      <c r="Q234" s="67">
        <f t="shared" si="107"/>
        <v>0</v>
      </c>
      <c r="R234" s="67">
        <f t="shared" si="107"/>
        <v>0</v>
      </c>
      <c r="S234" s="67">
        <f t="shared" si="107"/>
        <v>16674.224000000002</v>
      </c>
      <c r="T234" s="67">
        <f t="shared" si="107"/>
        <v>0</v>
      </c>
      <c r="U234" s="67">
        <f t="shared" si="107"/>
        <v>0</v>
      </c>
      <c r="V234" s="67">
        <f t="shared" si="107"/>
        <v>0</v>
      </c>
      <c r="W234" s="67">
        <f>SUM(W235:W238)</f>
        <v>0</v>
      </c>
    </row>
    <row r="235" spans="1:23" ht="45">
      <c r="A235" s="28" t="s">
        <v>49</v>
      </c>
      <c r="B235" s="61" t="s">
        <v>517</v>
      </c>
      <c r="C235" s="16">
        <f t="shared" si="105"/>
        <v>8749.232000000002</v>
      </c>
      <c r="D235" s="18">
        <v>2000</v>
      </c>
      <c r="E235" s="18">
        <v>0</v>
      </c>
      <c r="F235" s="18">
        <v>0</v>
      </c>
      <c r="G235" s="18">
        <v>0</v>
      </c>
      <c r="H235" s="18">
        <v>0</v>
      </c>
      <c r="I235" s="18">
        <f>+D235*1.06</f>
        <v>2120</v>
      </c>
      <c r="J235" s="18">
        <v>0</v>
      </c>
      <c r="K235" s="18">
        <v>0</v>
      </c>
      <c r="L235" s="18">
        <v>0</v>
      </c>
      <c r="M235" s="18">
        <v>0</v>
      </c>
      <c r="N235" s="18">
        <f>+I235*1.06</f>
        <v>2247.2000000000003</v>
      </c>
      <c r="O235" s="18">
        <v>0</v>
      </c>
      <c r="P235" s="18">
        <v>0</v>
      </c>
      <c r="Q235" s="18">
        <v>0</v>
      </c>
      <c r="R235" s="18">
        <v>0</v>
      </c>
      <c r="S235" s="18">
        <f>+N235*1.06</f>
        <v>2382.0320000000006</v>
      </c>
      <c r="T235" s="18">
        <v>0</v>
      </c>
      <c r="U235" s="18">
        <v>0</v>
      </c>
      <c r="V235" s="18">
        <v>0</v>
      </c>
      <c r="W235" s="18">
        <v>0</v>
      </c>
    </row>
    <row r="236" spans="1:23" ht="22.5">
      <c r="A236" s="28" t="s">
        <v>51</v>
      </c>
      <c r="B236" s="52" t="s">
        <v>518</v>
      </c>
      <c r="C236" s="16">
        <f t="shared" si="105"/>
        <v>21873.08</v>
      </c>
      <c r="D236" s="18">
        <v>5000</v>
      </c>
      <c r="E236" s="18">
        <v>0</v>
      </c>
      <c r="F236" s="18">
        <v>0</v>
      </c>
      <c r="G236" s="18">
        <v>0</v>
      </c>
      <c r="H236" s="18">
        <v>0</v>
      </c>
      <c r="I236" s="18">
        <f>+D236*1.06</f>
        <v>5300</v>
      </c>
      <c r="J236" s="18">
        <v>0</v>
      </c>
      <c r="K236" s="18">
        <v>0</v>
      </c>
      <c r="L236" s="18">
        <v>0</v>
      </c>
      <c r="M236" s="18">
        <v>0</v>
      </c>
      <c r="N236" s="18">
        <f>+I236*1.06</f>
        <v>5618</v>
      </c>
      <c r="O236" s="18">
        <v>0</v>
      </c>
      <c r="P236" s="18">
        <v>0</v>
      </c>
      <c r="Q236" s="18">
        <v>0</v>
      </c>
      <c r="R236" s="18">
        <v>0</v>
      </c>
      <c r="S236" s="18">
        <f>+N236*1.06</f>
        <v>5955.08</v>
      </c>
      <c r="T236" s="18">
        <v>0</v>
      </c>
      <c r="U236" s="18">
        <v>0</v>
      </c>
      <c r="V236" s="18">
        <v>0</v>
      </c>
      <c r="W236" s="18">
        <v>0</v>
      </c>
    </row>
    <row r="237" spans="1:23" ht="33.75">
      <c r="A237" s="28" t="s">
        <v>52</v>
      </c>
      <c r="B237" s="53" t="s">
        <v>519</v>
      </c>
      <c r="C237" s="16">
        <f t="shared" si="105"/>
        <v>21873.08</v>
      </c>
      <c r="D237" s="18">
        <v>5000</v>
      </c>
      <c r="E237" s="18">
        <v>0</v>
      </c>
      <c r="F237" s="18">
        <v>0</v>
      </c>
      <c r="G237" s="18">
        <v>0</v>
      </c>
      <c r="H237" s="18">
        <v>0</v>
      </c>
      <c r="I237" s="18">
        <f>+D237*1.06</f>
        <v>5300</v>
      </c>
      <c r="J237" s="18">
        <v>0</v>
      </c>
      <c r="K237" s="18">
        <v>0</v>
      </c>
      <c r="L237" s="18">
        <v>0</v>
      </c>
      <c r="M237" s="18">
        <v>0</v>
      </c>
      <c r="N237" s="18">
        <f>+I237*1.06</f>
        <v>5618</v>
      </c>
      <c r="O237" s="18">
        <v>0</v>
      </c>
      <c r="P237" s="18">
        <v>0</v>
      </c>
      <c r="Q237" s="18">
        <v>0</v>
      </c>
      <c r="R237" s="18">
        <v>0</v>
      </c>
      <c r="S237" s="18">
        <f>+N237*1.06</f>
        <v>5955.08</v>
      </c>
      <c r="T237" s="18">
        <v>0</v>
      </c>
      <c r="U237" s="18">
        <v>0</v>
      </c>
      <c r="V237" s="18">
        <v>0</v>
      </c>
      <c r="W237" s="18">
        <v>0</v>
      </c>
    </row>
    <row r="238" spans="1:23" ht="34.5" thickBot="1">
      <c r="A238" s="28" t="s">
        <v>53</v>
      </c>
      <c r="B238" s="52" t="s">
        <v>520</v>
      </c>
      <c r="C238" s="16">
        <f t="shared" si="105"/>
        <v>8749.232000000002</v>
      </c>
      <c r="D238" s="18">
        <v>2000</v>
      </c>
      <c r="E238" s="18">
        <v>0</v>
      </c>
      <c r="F238" s="18">
        <v>0</v>
      </c>
      <c r="G238" s="18">
        <v>0</v>
      </c>
      <c r="H238" s="18">
        <v>0</v>
      </c>
      <c r="I238" s="18">
        <f>+D238*1.06</f>
        <v>2120</v>
      </c>
      <c r="J238" s="18">
        <v>0</v>
      </c>
      <c r="K238" s="18">
        <v>0</v>
      </c>
      <c r="L238" s="18">
        <v>0</v>
      </c>
      <c r="M238" s="18">
        <v>0</v>
      </c>
      <c r="N238" s="18">
        <f>+I238*1.06</f>
        <v>2247.2000000000003</v>
      </c>
      <c r="O238" s="18">
        <v>0</v>
      </c>
      <c r="P238" s="18">
        <v>0</v>
      </c>
      <c r="Q238" s="18">
        <v>0</v>
      </c>
      <c r="R238" s="18">
        <v>0</v>
      </c>
      <c r="S238" s="18">
        <f>+N238*1.06</f>
        <v>2382.0320000000006</v>
      </c>
      <c r="T238" s="18">
        <v>0</v>
      </c>
      <c r="U238" s="18">
        <v>0</v>
      </c>
      <c r="V238" s="18">
        <v>0</v>
      </c>
      <c r="W238" s="18">
        <v>0</v>
      </c>
    </row>
    <row r="239" spans="1:23" ht="12" thickTop="1">
      <c r="A239" s="9"/>
      <c r="B239" s="51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48"/>
    </row>
    <row r="240" spans="1:23" s="73" customFormat="1" ht="26.25" thickBot="1">
      <c r="A240" s="84" t="s">
        <v>54</v>
      </c>
      <c r="B240" s="83" t="s">
        <v>521</v>
      </c>
      <c r="C240" s="72">
        <f>SUM(D240:W240)</f>
        <v>21873.08</v>
      </c>
      <c r="D240" s="72">
        <f>+D241</f>
        <v>5000</v>
      </c>
      <c r="E240" s="72">
        <f aca="true" t="shared" si="108" ref="E240:W241">+E241</f>
        <v>0</v>
      </c>
      <c r="F240" s="72">
        <f t="shared" si="108"/>
        <v>0</v>
      </c>
      <c r="G240" s="72">
        <f t="shared" si="108"/>
        <v>0</v>
      </c>
      <c r="H240" s="72">
        <f t="shared" si="108"/>
        <v>0</v>
      </c>
      <c r="I240" s="72">
        <f t="shared" si="108"/>
        <v>5300</v>
      </c>
      <c r="J240" s="72">
        <f t="shared" si="108"/>
        <v>0</v>
      </c>
      <c r="K240" s="72">
        <f t="shared" si="108"/>
        <v>0</v>
      </c>
      <c r="L240" s="72">
        <f t="shared" si="108"/>
        <v>0</v>
      </c>
      <c r="M240" s="72">
        <f t="shared" si="108"/>
        <v>0</v>
      </c>
      <c r="N240" s="72">
        <f t="shared" si="108"/>
        <v>5618</v>
      </c>
      <c r="O240" s="72">
        <f t="shared" si="108"/>
        <v>0</v>
      </c>
      <c r="P240" s="72">
        <f t="shared" si="108"/>
        <v>0</v>
      </c>
      <c r="Q240" s="72">
        <f t="shared" si="108"/>
        <v>0</v>
      </c>
      <c r="R240" s="72">
        <f t="shared" si="108"/>
        <v>0</v>
      </c>
      <c r="S240" s="72">
        <f t="shared" si="108"/>
        <v>5955.08</v>
      </c>
      <c r="T240" s="72">
        <f t="shared" si="108"/>
        <v>0</v>
      </c>
      <c r="U240" s="72">
        <f t="shared" si="108"/>
        <v>0</v>
      </c>
      <c r="V240" s="72">
        <f t="shared" si="108"/>
        <v>0</v>
      </c>
      <c r="W240" s="72">
        <f t="shared" si="108"/>
        <v>0</v>
      </c>
    </row>
    <row r="241" spans="1:23" s="69" customFormat="1" ht="23.25" thickBot="1">
      <c r="A241" s="65" t="s">
        <v>55</v>
      </c>
      <c r="B241" s="82" t="s">
        <v>522</v>
      </c>
      <c r="C241" s="67">
        <f>SUM(D241:W241)</f>
        <v>21873.08</v>
      </c>
      <c r="D241" s="67">
        <f>+D242</f>
        <v>5000</v>
      </c>
      <c r="E241" s="67">
        <f t="shared" si="108"/>
        <v>0</v>
      </c>
      <c r="F241" s="67">
        <f t="shared" si="108"/>
        <v>0</v>
      </c>
      <c r="G241" s="67">
        <f t="shared" si="108"/>
        <v>0</v>
      </c>
      <c r="H241" s="67">
        <f t="shared" si="108"/>
        <v>0</v>
      </c>
      <c r="I241" s="67">
        <f t="shared" si="108"/>
        <v>5300</v>
      </c>
      <c r="J241" s="67">
        <f t="shared" si="108"/>
        <v>0</v>
      </c>
      <c r="K241" s="67">
        <f t="shared" si="108"/>
        <v>0</v>
      </c>
      <c r="L241" s="67">
        <f t="shared" si="108"/>
        <v>0</v>
      </c>
      <c r="M241" s="67">
        <f t="shared" si="108"/>
        <v>0</v>
      </c>
      <c r="N241" s="67">
        <f t="shared" si="108"/>
        <v>5618</v>
      </c>
      <c r="O241" s="67">
        <f t="shared" si="108"/>
        <v>0</v>
      </c>
      <c r="P241" s="67">
        <f t="shared" si="108"/>
        <v>0</v>
      </c>
      <c r="Q241" s="67">
        <f t="shared" si="108"/>
        <v>0</v>
      </c>
      <c r="R241" s="67">
        <f t="shared" si="108"/>
        <v>0</v>
      </c>
      <c r="S241" s="67">
        <f t="shared" si="108"/>
        <v>5955.08</v>
      </c>
      <c r="T241" s="67">
        <f t="shared" si="108"/>
        <v>0</v>
      </c>
      <c r="U241" s="67">
        <f t="shared" si="108"/>
        <v>0</v>
      </c>
      <c r="V241" s="67">
        <f t="shared" si="108"/>
        <v>0</v>
      </c>
      <c r="W241" s="67">
        <f t="shared" si="108"/>
        <v>0</v>
      </c>
    </row>
    <row r="242" spans="1:23" ht="45">
      <c r="A242" s="28" t="s">
        <v>56</v>
      </c>
      <c r="B242" s="52" t="s">
        <v>50</v>
      </c>
      <c r="C242" s="16">
        <f>SUM(D242:W242)</f>
        <v>21873.08</v>
      </c>
      <c r="D242" s="18">
        <v>5000</v>
      </c>
      <c r="E242" s="18">
        <v>0</v>
      </c>
      <c r="F242" s="18">
        <v>0</v>
      </c>
      <c r="G242" s="18">
        <v>0</v>
      </c>
      <c r="H242" s="18">
        <v>0</v>
      </c>
      <c r="I242" s="18">
        <f>+D242*1.06</f>
        <v>5300</v>
      </c>
      <c r="J242" s="18">
        <v>0</v>
      </c>
      <c r="K242" s="18">
        <v>0</v>
      </c>
      <c r="L242" s="18">
        <v>0</v>
      </c>
      <c r="M242" s="18">
        <v>0</v>
      </c>
      <c r="N242" s="18">
        <f>+I242*1.06</f>
        <v>5618</v>
      </c>
      <c r="O242" s="18">
        <v>0</v>
      </c>
      <c r="P242" s="18">
        <v>0</v>
      </c>
      <c r="Q242" s="18">
        <v>0</v>
      </c>
      <c r="R242" s="18">
        <v>0</v>
      </c>
      <c r="S242" s="18">
        <f>+N242*1.06</f>
        <v>5955.08</v>
      </c>
      <c r="T242" s="18">
        <v>0</v>
      </c>
      <c r="U242" s="18">
        <v>0</v>
      </c>
      <c r="V242" s="18">
        <v>0</v>
      </c>
      <c r="W242" s="18">
        <v>0</v>
      </c>
    </row>
    <row r="243" spans="1:23" ht="11.25">
      <c r="A243" s="10"/>
      <c r="B243" s="6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20"/>
    </row>
    <row r="244" spans="1:23" s="33" customFormat="1" ht="11.25">
      <c r="A244" s="30">
        <v>4</v>
      </c>
      <c r="B244" s="31" t="s">
        <v>181</v>
      </c>
      <c r="C244" s="36">
        <f>SUM(D244:W244)</f>
        <v>738712.368</v>
      </c>
      <c r="D244" s="32">
        <f>+D246+D260</f>
        <v>98000</v>
      </c>
      <c r="E244" s="32">
        <f aca="true" t="shared" si="109" ref="E244:W244">+E246+E260</f>
        <v>0</v>
      </c>
      <c r="F244" s="32">
        <f t="shared" si="109"/>
        <v>0</v>
      </c>
      <c r="G244" s="32">
        <f t="shared" si="109"/>
        <v>300000</v>
      </c>
      <c r="H244" s="32">
        <f t="shared" si="109"/>
        <v>0</v>
      </c>
      <c r="I244" s="32">
        <f t="shared" si="109"/>
        <v>103880</v>
      </c>
      <c r="J244" s="32">
        <f t="shared" si="109"/>
        <v>0</v>
      </c>
      <c r="K244" s="32">
        <f t="shared" si="109"/>
        <v>0</v>
      </c>
      <c r="L244" s="32">
        <f t="shared" si="109"/>
        <v>0</v>
      </c>
      <c r="M244" s="32">
        <f t="shared" si="109"/>
        <v>0</v>
      </c>
      <c r="N244" s="32">
        <f t="shared" si="109"/>
        <v>110112.79999999999</v>
      </c>
      <c r="O244" s="32">
        <f t="shared" si="109"/>
        <v>0</v>
      </c>
      <c r="P244" s="32">
        <f t="shared" si="109"/>
        <v>0</v>
      </c>
      <c r="Q244" s="32">
        <f t="shared" si="109"/>
        <v>0</v>
      </c>
      <c r="R244" s="32">
        <f t="shared" si="109"/>
        <v>0</v>
      </c>
      <c r="S244" s="32">
        <f t="shared" si="109"/>
        <v>126719.568</v>
      </c>
      <c r="T244" s="32">
        <f t="shared" si="109"/>
        <v>0</v>
      </c>
      <c r="U244" s="32">
        <f t="shared" si="109"/>
        <v>0</v>
      </c>
      <c r="V244" s="32">
        <f t="shared" si="109"/>
        <v>0</v>
      </c>
      <c r="W244" s="32">
        <f t="shared" si="109"/>
        <v>0</v>
      </c>
    </row>
    <row r="245" spans="1:23" s="37" customFormat="1" ht="11.25">
      <c r="A245" s="41"/>
      <c r="B245" s="42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6"/>
    </row>
    <row r="246" spans="1:23" s="73" customFormat="1" ht="26.25" thickBot="1">
      <c r="A246" s="84" t="s">
        <v>179</v>
      </c>
      <c r="B246" s="83" t="s">
        <v>182</v>
      </c>
      <c r="C246" s="72">
        <f aca="true" t="shared" si="110" ref="C246:C258">SUM(D246:W246)</f>
        <v>614972.352</v>
      </c>
      <c r="D246" s="72">
        <f>+D247</f>
        <v>72000</v>
      </c>
      <c r="E246" s="72">
        <f aca="true" t="shared" si="111" ref="E246:W246">+E247</f>
        <v>0</v>
      </c>
      <c r="F246" s="72">
        <f t="shared" si="111"/>
        <v>0</v>
      </c>
      <c r="G246" s="72">
        <f t="shared" si="111"/>
        <v>300000</v>
      </c>
      <c r="H246" s="72">
        <f t="shared" si="111"/>
        <v>0</v>
      </c>
      <c r="I246" s="72">
        <f t="shared" si="111"/>
        <v>76320</v>
      </c>
      <c r="J246" s="72">
        <f t="shared" si="111"/>
        <v>0</v>
      </c>
      <c r="K246" s="72">
        <f t="shared" si="111"/>
        <v>0</v>
      </c>
      <c r="L246" s="72">
        <f t="shared" si="111"/>
        <v>0</v>
      </c>
      <c r="M246" s="72">
        <f t="shared" si="111"/>
        <v>0</v>
      </c>
      <c r="N246" s="72">
        <f t="shared" si="111"/>
        <v>80899.2</v>
      </c>
      <c r="O246" s="72">
        <f t="shared" si="111"/>
        <v>0</v>
      </c>
      <c r="P246" s="72">
        <f t="shared" si="111"/>
        <v>0</v>
      </c>
      <c r="Q246" s="72">
        <f t="shared" si="111"/>
        <v>0</v>
      </c>
      <c r="R246" s="72">
        <f t="shared" si="111"/>
        <v>0</v>
      </c>
      <c r="S246" s="72">
        <f t="shared" si="111"/>
        <v>85753.152</v>
      </c>
      <c r="T246" s="72">
        <f t="shared" si="111"/>
        <v>0</v>
      </c>
      <c r="U246" s="72">
        <f t="shared" si="111"/>
        <v>0</v>
      </c>
      <c r="V246" s="72">
        <f t="shared" si="111"/>
        <v>0</v>
      </c>
      <c r="W246" s="72">
        <f t="shared" si="111"/>
        <v>0</v>
      </c>
    </row>
    <row r="247" spans="1:23" s="69" customFormat="1" ht="34.5" thickBot="1">
      <c r="A247" s="65" t="s">
        <v>163</v>
      </c>
      <c r="B247" s="82" t="s">
        <v>57</v>
      </c>
      <c r="C247" s="67">
        <f t="shared" si="110"/>
        <v>614972.352</v>
      </c>
      <c r="D247" s="67">
        <f>SUM(D248:D258)</f>
        <v>72000</v>
      </c>
      <c r="E247" s="67">
        <f aca="true" t="shared" si="112" ref="E247:W247">SUM(E248:E258)</f>
        <v>0</v>
      </c>
      <c r="F247" s="67">
        <f t="shared" si="112"/>
        <v>0</v>
      </c>
      <c r="G247" s="67">
        <f t="shared" si="112"/>
        <v>300000</v>
      </c>
      <c r="H247" s="67">
        <f t="shared" si="112"/>
        <v>0</v>
      </c>
      <c r="I247" s="67">
        <f t="shared" si="112"/>
        <v>76320</v>
      </c>
      <c r="J247" s="67">
        <f t="shared" si="112"/>
        <v>0</v>
      </c>
      <c r="K247" s="67">
        <f t="shared" si="112"/>
        <v>0</v>
      </c>
      <c r="L247" s="67">
        <f t="shared" si="112"/>
        <v>0</v>
      </c>
      <c r="M247" s="67">
        <f t="shared" si="112"/>
        <v>0</v>
      </c>
      <c r="N247" s="67">
        <f t="shared" si="112"/>
        <v>80899.2</v>
      </c>
      <c r="O247" s="67">
        <f t="shared" si="112"/>
        <v>0</v>
      </c>
      <c r="P247" s="67">
        <f t="shared" si="112"/>
        <v>0</v>
      </c>
      <c r="Q247" s="67">
        <f t="shared" si="112"/>
        <v>0</v>
      </c>
      <c r="R247" s="67">
        <f t="shared" si="112"/>
        <v>0</v>
      </c>
      <c r="S247" s="67">
        <f t="shared" si="112"/>
        <v>85753.152</v>
      </c>
      <c r="T247" s="67">
        <f t="shared" si="112"/>
        <v>0</v>
      </c>
      <c r="U247" s="67">
        <f t="shared" si="112"/>
        <v>0</v>
      </c>
      <c r="V247" s="67">
        <f t="shared" si="112"/>
        <v>0</v>
      </c>
      <c r="W247" s="67">
        <f t="shared" si="112"/>
        <v>0</v>
      </c>
    </row>
    <row r="248" spans="1:23" ht="56.25">
      <c r="A248" s="28" t="s">
        <v>68</v>
      </c>
      <c r="B248" s="54" t="s">
        <v>550</v>
      </c>
      <c r="C248" s="16">
        <f t="shared" si="110"/>
        <v>300000</v>
      </c>
      <c r="D248" s="18">
        <v>0</v>
      </c>
      <c r="E248" s="18">
        <v>0</v>
      </c>
      <c r="F248" s="18">
        <v>0</v>
      </c>
      <c r="G248" s="18">
        <v>300000</v>
      </c>
      <c r="H248" s="18">
        <v>0</v>
      </c>
      <c r="I248" s="18">
        <f aca="true" t="shared" si="113" ref="I248:I258">+D248*1.06</f>
        <v>0</v>
      </c>
      <c r="J248" s="18">
        <v>0</v>
      </c>
      <c r="K248" s="18">
        <v>0</v>
      </c>
      <c r="L248" s="18">
        <v>0</v>
      </c>
      <c r="M248" s="18">
        <v>0</v>
      </c>
      <c r="N248" s="18">
        <f aca="true" t="shared" si="114" ref="N248:N258">+I248*1.06</f>
        <v>0</v>
      </c>
      <c r="O248" s="18">
        <v>0</v>
      </c>
      <c r="P248" s="18">
        <v>0</v>
      </c>
      <c r="Q248" s="18">
        <v>0</v>
      </c>
      <c r="R248" s="18">
        <v>0</v>
      </c>
      <c r="S248" s="18">
        <f aca="true" t="shared" si="115" ref="S248:S258">+N248*1.06</f>
        <v>0</v>
      </c>
      <c r="T248" s="18">
        <v>0</v>
      </c>
      <c r="U248" s="18">
        <v>0</v>
      </c>
      <c r="V248" s="18">
        <v>0</v>
      </c>
      <c r="W248" s="18">
        <v>0</v>
      </c>
    </row>
    <row r="249" spans="1:23" ht="22.5">
      <c r="A249" s="28" t="s">
        <v>69</v>
      </c>
      <c r="B249" s="57" t="s">
        <v>60</v>
      </c>
      <c r="C249" s="16">
        <f t="shared" si="110"/>
        <v>21873.08</v>
      </c>
      <c r="D249" s="18">
        <v>5000</v>
      </c>
      <c r="E249" s="18">
        <v>0</v>
      </c>
      <c r="F249" s="18">
        <v>0</v>
      </c>
      <c r="G249" s="18">
        <v>0</v>
      </c>
      <c r="H249" s="18">
        <v>0</v>
      </c>
      <c r="I249" s="18">
        <f t="shared" si="113"/>
        <v>5300</v>
      </c>
      <c r="J249" s="18">
        <v>0</v>
      </c>
      <c r="K249" s="18">
        <v>0</v>
      </c>
      <c r="L249" s="18">
        <v>0</v>
      </c>
      <c r="M249" s="18">
        <v>0</v>
      </c>
      <c r="N249" s="18">
        <f t="shared" si="114"/>
        <v>5618</v>
      </c>
      <c r="O249" s="18">
        <v>0</v>
      </c>
      <c r="P249" s="18">
        <v>0</v>
      </c>
      <c r="Q249" s="18">
        <v>0</v>
      </c>
      <c r="R249" s="18">
        <v>0</v>
      </c>
      <c r="S249" s="18">
        <f t="shared" si="115"/>
        <v>5955.08</v>
      </c>
      <c r="T249" s="18">
        <v>0</v>
      </c>
      <c r="U249" s="18">
        <v>0</v>
      </c>
      <c r="V249" s="18">
        <v>0</v>
      </c>
      <c r="W249" s="18">
        <v>0</v>
      </c>
    </row>
    <row r="250" spans="1:23" ht="33.75">
      <c r="A250" s="28" t="s">
        <v>70</v>
      </c>
      <c r="B250" s="53" t="s">
        <v>540</v>
      </c>
      <c r="C250" s="16">
        <f t="shared" si="110"/>
        <v>43746.16</v>
      </c>
      <c r="D250" s="18">
        <v>10000</v>
      </c>
      <c r="E250" s="18">
        <v>0</v>
      </c>
      <c r="F250" s="18">
        <v>0</v>
      </c>
      <c r="G250" s="18">
        <v>0</v>
      </c>
      <c r="H250" s="18">
        <v>0</v>
      </c>
      <c r="I250" s="18">
        <f t="shared" si="113"/>
        <v>10600</v>
      </c>
      <c r="J250" s="18">
        <v>0</v>
      </c>
      <c r="K250" s="18">
        <v>0</v>
      </c>
      <c r="L250" s="18">
        <v>0</v>
      </c>
      <c r="M250" s="18">
        <v>0</v>
      </c>
      <c r="N250" s="18">
        <f t="shared" si="114"/>
        <v>11236</v>
      </c>
      <c r="O250" s="18">
        <v>0</v>
      </c>
      <c r="P250" s="18">
        <v>0</v>
      </c>
      <c r="Q250" s="18">
        <v>0</v>
      </c>
      <c r="R250" s="18">
        <v>0</v>
      </c>
      <c r="S250" s="18">
        <f t="shared" si="115"/>
        <v>11910.16</v>
      </c>
      <c r="T250" s="18">
        <v>0</v>
      </c>
      <c r="U250" s="18">
        <v>0</v>
      </c>
      <c r="V250" s="18">
        <v>0</v>
      </c>
      <c r="W250" s="18">
        <v>0</v>
      </c>
    </row>
    <row r="251" spans="1:23" ht="22.5">
      <c r="A251" s="28" t="s">
        <v>71</v>
      </c>
      <c r="B251" s="53" t="s">
        <v>536</v>
      </c>
      <c r="C251" s="16">
        <f t="shared" si="110"/>
        <v>13123.848</v>
      </c>
      <c r="D251" s="18">
        <v>3000</v>
      </c>
      <c r="E251" s="18">
        <v>0</v>
      </c>
      <c r="F251" s="18">
        <v>0</v>
      </c>
      <c r="G251" s="18">
        <v>0</v>
      </c>
      <c r="H251" s="18">
        <v>0</v>
      </c>
      <c r="I251" s="18">
        <f t="shared" si="113"/>
        <v>3180</v>
      </c>
      <c r="J251" s="18">
        <v>0</v>
      </c>
      <c r="K251" s="18">
        <v>0</v>
      </c>
      <c r="L251" s="18">
        <v>0</v>
      </c>
      <c r="M251" s="18">
        <v>0</v>
      </c>
      <c r="N251" s="18">
        <f t="shared" si="114"/>
        <v>3370.8</v>
      </c>
      <c r="O251" s="18">
        <v>0</v>
      </c>
      <c r="P251" s="18">
        <v>0</v>
      </c>
      <c r="Q251" s="18">
        <v>0</v>
      </c>
      <c r="R251" s="18">
        <v>0</v>
      </c>
      <c r="S251" s="18">
        <f t="shared" si="115"/>
        <v>3573.0480000000002</v>
      </c>
      <c r="T251" s="18">
        <v>0</v>
      </c>
      <c r="U251" s="18">
        <v>0</v>
      </c>
      <c r="V251" s="18">
        <v>0</v>
      </c>
      <c r="W251" s="18">
        <v>0</v>
      </c>
    </row>
    <row r="252" spans="1:23" ht="67.5">
      <c r="A252" s="28" t="s">
        <v>72</v>
      </c>
      <c r="B252" s="52" t="s">
        <v>537</v>
      </c>
      <c r="C252" s="16">
        <f t="shared" si="110"/>
        <v>87492.32</v>
      </c>
      <c r="D252" s="18">
        <v>20000</v>
      </c>
      <c r="E252" s="18">
        <v>0</v>
      </c>
      <c r="F252" s="18">
        <v>0</v>
      </c>
      <c r="G252" s="18">
        <v>0</v>
      </c>
      <c r="H252" s="18">
        <v>0</v>
      </c>
      <c r="I252" s="18">
        <f t="shared" si="113"/>
        <v>21200</v>
      </c>
      <c r="J252" s="18">
        <v>0</v>
      </c>
      <c r="K252" s="18">
        <v>0</v>
      </c>
      <c r="L252" s="18">
        <v>0</v>
      </c>
      <c r="M252" s="18">
        <v>0</v>
      </c>
      <c r="N252" s="18">
        <f t="shared" si="114"/>
        <v>22472</v>
      </c>
      <c r="O252" s="18">
        <v>0</v>
      </c>
      <c r="P252" s="18">
        <v>0</v>
      </c>
      <c r="Q252" s="18">
        <v>0</v>
      </c>
      <c r="R252" s="18">
        <v>0</v>
      </c>
      <c r="S252" s="18">
        <f t="shared" si="115"/>
        <v>23820.32</v>
      </c>
      <c r="T252" s="18">
        <v>0</v>
      </c>
      <c r="U252" s="18">
        <v>0</v>
      </c>
      <c r="V252" s="18">
        <v>0</v>
      </c>
      <c r="W252" s="18">
        <v>0</v>
      </c>
    </row>
    <row r="253" spans="1:23" ht="22.5">
      <c r="A253" s="28" t="s">
        <v>73</v>
      </c>
      <c r="B253" s="53" t="s">
        <v>538</v>
      </c>
      <c r="C253" s="16">
        <f t="shared" si="110"/>
        <v>8749.232000000002</v>
      </c>
      <c r="D253" s="18">
        <v>2000</v>
      </c>
      <c r="E253" s="18">
        <v>0</v>
      </c>
      <c r="F253" s="18">
        <v>0</v>
      </c>
      <c r="G253" s="18">
        <v>0</v>
      </c>
      <c r="H253" s="18">
        <v>0</v>
      </c>
      <c r="I253" s="18">
        <f t="shared" si="113"/>
        <v>2120</v>
      </c>
      <c r="J253" s="18">
        <v>0</v>
      </c>
      <c r="K253" s="18">
        <v>0</v>
      </c>
      <c r="L253" s="18">
        <v>0</v>
      </c>
      <c r="M253" s="18">
        <v>0</v>
      </c>
      <c r="N253" s="18">
        <f t="shared" si="114"/>
        <v>2247.2000000000003</v>
      </c>
      <c r="O253" s="18">
        <v>0</v>
      </c>
      <c r="P253" s="18">
        <v>0</v>
      </c>
      <c r="Q253" s="18">
        <v>0</v>
      </c>
      <c r="R253" s="18">
        <v>0</v>
      </c>
      <c r="S253" s="18">
        <f t="shared" si="115"/>
        <v>2382.0320000000006</v>
      </c>
      <c r="T253" s="18">
        <v>0</v>
      </c>
      <c r="U253" s="18">
        <v>0</v>
      </c>
      <c r="V253" s="18">
        <v>0</v>
      </c>
      <c r="W253" s="18">
        <v>0</v>
      </c>
    </row>
    <row r="254" spans="1:23" ht="45">
      <c r="A254" s="28" t="s">
        <v>74</v>
      </c>
      <c r="B254" s="53" t="s">
        <v>551</v>
      </c>
      <c r="C254" s="16">
        <f t="shared" si="110"/>
        <v>65619.24</v>
      </c>
      <c r="D254" s="18">
        <v>15000</v>
      </c>
      <c r="E254" s="18">
        <v>0</v>
      </c>
      <c r="F254" s="18">
        <v>0</v>
      </c>
      <c r="G254" s="18">
        <v>0</v>
      </c>
      <c r="H254" s="18">
        <v>0</v>
      </c>
      <c r="I254" s="18">
        <f t="shared" si="113"/>
        <v>15900</v>
      </c>
      <c r="J254" s="18">
        <v>0</v>
      </c>
      <c r="K254" s="18">
        <v>0</v>
      </c>
      <c r="L254" s="18">
        <v>0</v>
      </c>
      <c r="M254" s="18">
        <v>0</v>
      </c>
      <c r="N254" s="18">
        <f t="shared" si="114"/>
        <v>16854</v>
      </c>
      <c r="O254" s="18">
        <v>0</v>
      </c>
      <c r="P254" s="18">
        <v>0</v>
      </c>
      <c r="Q254" s="18">
        <v>0</v>
      </c>
      <c r="R254" s="18">
        <v>0</v>
      </c>
      <c r="S254" s="18">
        <f t="shared" si="115"/>
        <v>17865.24</v>
      </c>
      <c r="T254" s="18">
        <v>0</v>
      </c>
      <c r="U254" s="18">
        <v>0</v>
      </c>
      <c r="V254" s="18">
        <v>0</v>
      </c>
      <c r="W254" s="18">
        <v>0</v>
      </c>
    </row>
    <row r="255" spans="1:23" ht="45">
      <c r="A255" s="28" t="s">
        <v>75</v>
      </c>
      <c r="B255" s="53" t="s">
        <v>539</v>
      </c>
      <c r="C255" s="16">
        <f t="shared" si="110"/>
        <v>21873.08</v>
      </c>
      <c r="D255" s="18">
        <v>5000</v>
      </c>
      <c r="E255" s="18">
        <v>0</v>
      </c>
      <c r="F255" s="18">
        <v>0</v>
      </c>
      <c r="G255" s="18">
        <v>0</v>
      </c>
      <c r="H255" s="18">
        <v>0</v>
      </c>
      <c r="I255" s="18">
        <f t="shared" si="113"/>
        <v>5300</v>
      </c>
      <c r="J255" s="18">
        <v>0</v>
      </c>
      <c r="K255" s="18">
        <v>0</v>
      </c>
      <c r="L255" s="18">
        <v>0</v>
      </c>
      <c r="M255" s="18">
        <v>0</v>
      </c>
      <c r="N255" s="18">
        <f t="shared" si="114"/>
        <v>5618</v>
      </c>
      <c r="O255" s="18">
        <v>0</v>
      </c>
      <c r="P255" s="18">
        <v>0</v>
      </c>
      <c r="Q255" s="18">
        <v>0</v>
      </c>
      <c r="R255" s="18">
        <v>0</v>
      </c>
      <c r="S255" s="18">
        <f t="shared" si="115"/>
        <v>5955.08</v>
      </c>
      <c r="T255" s="18">
        <v>0</v>
      </c>
      <c r="U255" s="18">
        <v>0</v>
      </c>
      <c r="V255" s="18">
        <v>0</v>
      </c>
      <c r="W255" s="18">
        <v>0</v>
      </c>
    </row>
    <row r="256" spans="1:23" ht="45">
      <c r="A256" s="28" t="s">
        <v>76</v>
      </c>
      <c r="B256" s="52" t="s">
        <v>552</v>
      </c>
      <c r="C256" s="16">
        <f t="shared" si="110"/>
        <v>21873.08</v>
      </c>
      <c r="D256" s="18">
        <v>5000</v>
      </c>
      <c r="E256" s="18">
        <v>0</v>
      </c>
      <c r="F256" s="18">
        <v>0</v>
      </c>
      <c r="G256" s="18">
        <v>0</v>
      </c>
      <c r="H256" s="18">
        <v>0</v>
      </c>
      <c r="I256" s="18">
        <f t="shared" si="113"/>
        <v>5300</v>
      </c>
      <c r="J256" s="18">
        <v>0</v>
      </c>
      <c r="K256" s="18">
        <v>0</v>
      </c>
      <c r="L256" s="18">
        <v>0</v>
      </c>
      <c r="M256" s="18">
        <v>0</v>
      </c>
      <c r="N256" s="18">
        <f t="shared" si="114"/>
        <v>5618</v>
      </c>
      <c r="O256" s="18">
        <v>0</v>
      </c>
      <c r="P256" s="18">
        <v>0</v>
      </c>
      <c r="Q256" s="18">
        <v>0</v>
      </c>
      <c r="R256" s="18">
        <v>0</v>
      </c>
      <c r="S256" s="18">
        <f t="shared" si="115"/>
        <v>5955.08</v>
      </c>
      <c r="T256" s="18">
        <v>0</v>
      </c>
      <c r="U256" s="18">
        <v>0</v>
      </c>
      <c r="V256" s="18">
        <v>0</v>
      </c>
      <c r="W256" s="18">
        <v>0</v>
      </c>
    </row>
    <row r="257" spans="1:23" ht="56.25">
      <c r="A257" s="28" t="s">
        <v>77</v>
      </c>
      <c r="B257" s="53" t="s">
        <v>553</v>
      </c>
      <c r="C257" s="16">
        <v>8749</v>
      </c>
      <c r="D257" s="18">
        <v>2000</v>
      </c>
      <c r="E257" s="18">
        <v>0</v>
      </c>
      <c r="F257" s="18">
        <v>0</v>
      </c>
      <c r="G257" s="18">
        <v>0</v>
      </c>
      <c r="H257" s="18">
        <v>0</v>
      </c>
      <c r="I257" s="18">
        <f t="shared" si="113"/>
        <v>2120</v>
      </c>
      <c r="J257" s="18">
        <v>0</v>
      </c>
      <c r="K257" s="18">
        <v>0</v>
      </c>
      <c r="L257" s="18">
        <v>0</v>
      </c>
      <c r="M257" s="18">
        <v>0</v>
      </c>
      <c r="N257" s="18">
        <f t="shared" si="114"/>
        <v>2247.2000000000003</v>
      </c>
      <c r="O257" s="18">
        <v>0</v>
      </c>
      <c r="P257" s="18">
        <v>0</v>
      </c>
      <c r="Q257" s="18">
        <v>0</v>
      </c>
      <c r="R257" s="18">
        <v>0</v>
      </c>
      <c r="S257" s="18">
        <f t="shared" si="115"/>
        <v>2382.0320000000006</v>
      </c>
      <c r="T257" s="18">
        <v>0</v>
      </c>
      <c r="U257" s="18">
        <v>0</v>
      </c>
      <c r="V257" s="18">
        <v>0</v>
      </c>
      <c r="W257" s="18">
        <v>0</v>
      </c>
    </row>
    <row r="258" spans="1:23" ht="56.25">
      <c r="A258" s="28" t="s">
        <v>78</v>
      </c>
      <c r="B258" s="101" t="s">
        <v>544</v>
      </c>
      <c r="C258" s="16">
        <f t="shared" si="110"/>
        <v>21873.08</v>
      </c>
      <c r="D258" s="18">
        <v>5000</v>
      </c>
      <c r="E258" s="18">
        <v>0</v>
      </c>
      <c r="F258" s="18">
        <v>0</v>
      </c>
      <c r="G258" s="18">
        <v>0</v>
      </c>
      <c r="H258" s="18">
        <v>0</v>
      </c>
      <c r="I258" s="18">
        <f t="shared" si="113"/>
        <v>5300</v>
      </c>
      <c r="J258" s="18">
        <v>0</v>
      </c>
      <c r="K258" s="18">
        <v>0</v>
      </c>
      <c r="L258" s="18">
        <v>0</v>
      </c>
      <c r="M258" s="18">
        <v>0</v>
      </c>
      <c r="N258" s="18">
        <f t="shared" si="114"/>
        <v>5618</v>
      </c>
      <c r="O258" s="18">
        <v>0</v>
      </c>
      <c r="P258" s="18">
        <v>0</v>
      </c>
      <c r="Q258" s="18">
        <v>0</v>
      </c>
      <c r="R258" s="18">
        <v>0</v>
      </c>
      <c r="S258" s="18">
        <f t="shared" si="115"/>
        <v>5955.08</v>
      </c>
      <c r="T258" s="18">
        <v>0</v>
      </c>
      <c r="U258" s="18">
        <v>0</v>
      </c>
      <c r="V258" s="18">
        <v>0</v>
      </c>
      <c r="W258" s="18">
        <v>0</v>
      </c>
    </row>
    <row r="259" spans="1:23" ht="11.25">
      <c r="A259" s="9"/>
      <c r="B259" s="60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20"/>
    </row>
    <row r="260" spans="1:23" s="73" customFormat="1" ht="39" thickBot="1">
      <c r="A260" s="84" t="s">
        <v>61</v>
      </c>
      <c r="B260" s="83" t="s">
        <v>58</v>
      </c>
      <c r="C260" s="72">
        <f aca="true" t="shared" si="116" ref="C260:C267">SUM(D260:W260)</f>
        <v>123740.016</v>
      </c>
      <c r="D260" s="72">
        <f>+D261</f>
        <v>26000</v>
      </c>
      <c r="E260" s="72">
        <f aca="true" t="shared" si="117" ref="E260:W260">+E261</f>
        <v>0</v>
      </c>
      <c r="F260" s="72">
        <f t="shared" si="117"/>
        <v>0</v>
      </c>
      <c r="G260" s="72">
        <f t="shared" si="117"/>
        <v>0</v>
      </c>
      <c r="H260" s="72">
        <f t="shared" si="117"/>
        <v>0</v>
      </c>
      <c r="I260" s="72">
        <f t="shared" si="117"/>
        <v>27560</v>
      </c>
      <c r="J260" s="72">
        <f t="shared" si="117"/>
        <v>0</v>
      </c>
      <c r="K260" s="72">
        <f t="shared" si="117"/>
        <v>0</v>
      </c>
      <c r="L260" s="72">
        <f t="shared" si="117"/>
        <v>0</v>
      </c>
      <c r="M260" s="72">
        <f t="shared" si="117"/>
        <v>0</v>
      </c>
      <c r="N260" s="72">
        <f t="shared" si="117"/>
        <v>29213.6</v>
      </c>
      <c r="O260" s="72">
        <f t="shared" si="117"/>
        <v>0</v>
      </c>
      <c r="P260" s="72">
        <f t="shared" si="117"/>
        <v>0</v>
      </c>
      <c r="Q260" s="72">
        <f t="shared" si="117"/>
        <v>0</v>
      </c>
      <c r="R260" s="72">
        <f t="shared" si="117"/>
        <v>0</v>
      </c>
      <c r="S260" s="72">
        <f t="shared" si="117"/>
        <v>40966.416</v>
      </c>
      <c r="T260" s="72">
        <f t="shared" si="117"/>
        <v>0</v>
      </c>
      <c r="U260" s="72">
        <f t="shared" si="117"/>
        <v>0</v>
      </c>
      <c r="V260" s="72">
        <f t="shared" si="117"/>
        <v>0</v>
      </c>
      <c r="W260" s="72">
        <f t="shared" si="117"/>
        <v>0</v>
      </c>
    </row>
    <row r="261" spans="1:23" s="69" customFormat="1" ht="23.25" thickBot="1">
      <c r="A261" s="65" t="s">
        <v>62</v>
      </c>
      <c r="B261" s="82" t="s">
        <v>59</v>
      </c>
      <c r="C261" s="67">
        <f t="shared" si="116"/>
        <v>123740.016</v>
      </c>
      <c r="D261" s="67">
        <f>SUM(D262:D267)</f>
        <v>26000</v>
      </c>
      <c r="E261" s="67">
        <f aca="true" t="shared" si="118" ref="E261:W261">SUM(E262:E267)</f>
        <v>0</v>
      </c>
      <c r="F261" s="67">
        <f t="shared" si="118"/>
        <v>0</v>
      </c>
      <c r="G261" s="67">
        <f t="shared" si="118"/>
        <v>0</v>
      </c>
      <c r="H261" s="67">
        <f t="shared" si="118"/>
        <v>0</v>
      </c>
      <c r="I261" s="67">
        <f t="shared" si="118"/>
        <v>27560</v>
      </c>
      <c r="J261" s="67">
        <f t="shared" si="118"/>
        <v>0</v>
      </c>
      <c r="K261" s="67">
        <f t="shared" si="118"/>
        <v>0</v>
      </c>
      <c r="L261" s="67">
        <f t="shared" si="118"/>
        <v>0</v>
      </c>
      <c r="M261" s="67">
        <f t="shared" si="118"/>
        <v>0</v>
      </c>
      <c r="N261" s="67">
        <f t="shared" si="118"/>
        <v>29213.6</v>
      </c>
      <c r="O261" s="67">
        <f t="shared" si="118"/>
        <v>0</v>
      </c>
      <c r="P261" s="67">
        <f t="shared" si="118"/>
        <v>0</v>
      </c>
      <c r="Q261" s="67">
        <f t="shared" si="118"/>
        <v>0</v>
      </c>
      <c r="R261" s="67">
        <f t="shared" si="118"/>
        <v>0</v>
      </c>
      <c r="S261" s="67">
        <f t="shared" si="118"/>
        <v>40966.416</v>
      </c>
      <c r="T261" s="67">
        <f t="shared" si="118"/>
        <v>0</v>
      </c>
      <c r="U261" s="67">
        <f t="shared" si="118"/>
        <v>0</v>
      </c>
      <c r="V261" s="67">
        <f t="shared" si="118"/>
        <v>0</v>
      </c>
      <c r="W261" s="67">
        <f t="shared" si="118"/>
        <v>0</v>
      </c>
    </row>
    <row r="262" spans="1:23" ht="33.75">
      <c r="A262" s="28" t="s">
        <v>79</v>
      </c>
      <c r="B262" s="52" t="s">
        <v>63</v>
      </c>
      <c r="C262" s="16">
        <f t="shared" si="116"/>
        <v>10000</v>
      </c>
      <c r="D262" s="18">
        <v>0</v>
      </c>
      <c r="E262" s="18">
        <v>0</v>
      </c>
      <c r="F262" s="18">
        <v>0</v>
      </c>
      <c r="G262" s="18">
        <v>0</v>
      </c>
      <c r="H262" s="18">
        <v>0</v>
      </c>
      <c r="I262" s="18">
        <f aca="true" t="shared" si="119" ref="I262:I267">+D262*1.06</f>
        <v>0</v>
      </c>
      <c r="J262" s="18">
        <v>0</v>
      </c>
      <c r="K262" s="18">
        <v>0</v>
      </c>
      <c r="L262" s="18">
        <v>0</v>
      </c>
      <c r="M262" s="18">
        <f aca="true" t="shared" si="120" ref="M262:N267">+H262*1.06</f>
        <v>0</v>
      </c>
      <c r="N262" s="18">
        <f t="shared" si="120"/>
        <v>0</v>
      </c>
      <c r="O262" s="18">
        <v>0</v>
      </c>
      <c r="P262" s="18">
        <v>0</v>
      </c>
      <c r="Q262" s="18">
        <v>0</v>
      </c>
      <c r="R262" s="18">
        <v>0</v>
      </c>
      <c r="S262" s="18">
        <v>10000</v>
      </c>
      <c r="T262" s="18">
        <v>0</v>
      </c>
      <c r="U262" s="18">
        <v>0</v>
      </c>
      <c r="V262" s="18">
        <v>0</v>
      </c>
      <c r="W262" s="18">
        <v>0</v>
      </c>
    </row>
    <row r="263" spans="1:23" ht="22.5">
      <c r="A263" s="28" t="s">
        <v>80</v>
      </c>
      <c r="B263" s="52" t="s">
        <v>541</v>
      </c>
      <c r="C263" s="16">
        <f t="shared" si="116"/>
        <v>21873.08</v>
      </c>
      <c r="D263" s="18">
        <v>5000</v>
      </c>
      <c r="E263" s="18">
        <v>0</v>
      </c>
      <c r="F263" s="18">
        <v>0</v>
      </c>
      <c r="G263" s="18">
        <v>0</v>
      </c>
      <c r="H263" s="18">
        <v>0</v>
      </c>
      <c r="I263" s="18">
        <f t="shared" si="119"/>
        <v>5300</v>
      </c>
      <c r="J263" s="18">
        <v>0</v>
      </c>
      <c r="K263" s="18">
        <v>0</v>
      </c>
      <c r="L263" s="18">
        <v>0</v>
      </c>
      <c r="M263" s="18">
        <f t="shared" si="120"/>
        <v>0</v>
      </c>
      <c r="N263" s="18">
        <f t="shared" si="120"/>
        <v>5618</v>
      </c>
      <c r="O263" s="18">
        <v>0</v>
      </c>
      <c r="P263" s="18">
        <v>0</v>
      </c>
      <c r="Q263" s="18">
        <v>0</v>
      </c>
      <c r="R263" s="18">
        <v>0</v>
      </c>
      <c r="S263" s="18">
        <f>+N263*1.06</f>
        <v>5955.08</v>
      </c>
      <c r="T263" s="18">
        <v>0</v>
      </c>
      <c r="U263" s="18">
        <v>0</v>
      </c>
      <c r="V263" s="18">
        <v>0</v>
      </c>
      <c r="W263" s="18">
        <v>0</v>
      </c>
    </row>
    <row r="264" spans="1:23" ht="45">
      <c r="A264" s="28" t="s">
        <v>81</v>
      </c>
      <c r="B264" s="52" t="s">
        <v>64</v>
      </c>
      <c r="C264" s="16">
        <f t="shared" si="116"/>
        <v>4374.616000000001</v>
      </c>
      <c r="D264" s="18">
        <v>1000</v>
      </c>
      <c r="E264" s="18">
        <v>0</v>
      </c>
      <c r="F264" s="18">
        <v>0</v>
      </c>
      <c r="G264" s="18">
        <v>0</v>
      </c>
      <c r="H264" s="18">
        <v>0</v>
      </c>
      <c r="I264" s="18">
        <f t="shared" si="119"/>
        <v>1060</v>
      </c>
      <c r="J264" s="18">
        <v>0</v>
      </c>
      <c r="K264" s="18">
        <v>0</v>
      </c>
      <c r="L264" s="18">
        <v>0</v>
      </c>
      <c r="M264" s="18">
        <f t="shared" si="120"/>
        <v>0</v>
      </c>
      <c r="N264" s="18">
        <f t="shared" si="120"/>
        <v>1123.6000000000001</v>
      </c>
      <c r="O264" s="18">
        <v>0</v>
      </c>
      <c r="P264" s="18">
        <v>0</v>
      </c>
      <c r="Q264" s="18">
        <v>0</v>
      </c>
      <c r="R264" s="18">
        <v>0</v>
      </c>
      <c r="S264" s="18">
        <f>+N264*1.06</f>
        <v>1191.0160000000003</v>
      </c>
      <c r="T264" s="18">
        <v>0</v>
      </c>
      <c r="U264" s="18">
        <v>0</v>
      </c>
      <c r="V264" s="18">
        <v>0</v>
      </c>
      <c r="W264" s="18">
        <v>0</v>
      </c>
    </row>
    <row r="265" spans="1:23" ht="45">
      <c r="A265" s="28" t="s">
        <v>82</v>
      </c>
      <c r="B265" s="52" t="s">
        <v>65</v>
      </c>
      <c r="C265" s="16">
        <f t="shared" si="116"/>
        <v>21873.08</v>
      </c>
      <c r="D265" s="18">
        <v>5000</v>
      </c>
      <c r="E265" s="18">
        <v>0</v>
      </c>
      <c r="F265" s="18">
        <v>0</v>
      </c>
      <c r="G265" s="18">
        <v>0</v>
      </c>
      <c r="H265" s="18">
        <v>0</v>
      </c>
      <c r="I265" s="18">
        <f t="shared" si="119"/>
        <v>5300</v>
      </c>
      <c r="J265" s="18">
        <v>0</v>
      </c>
      <c r="K265" s="18">
        <v>0</v>
      </c>
      <c r="L265" s="18">
        <v>0</v>
      </c>
      <c r="M265" s="18">
        <f t="shared" si="120"/>
        <v>0</v>
      </c>
      <c r="N265" s="18">
        <f t="shared" si="120"/>
        <v>5618</v>
      </c>
      <c r="O265" s="18">
        <v>0</v>
      </c>
      <c r="P265" s="18">
        <v>0</v>
      </c>
      <c r="Q265" s="18">
        <v>0</v>
      </c>
      <c r="R265" s="18">
        <v>0</v>
      </c>
      <c r="S265" s="18">
        <f>+N265*1.06</f>
        <v>5955.08</v>
      </c>
      <c r="T265" s="18">
        <v>0</v>
      </c>
      <c r="U265" s="18">
        <v>0</v>
      </c>
      <c r="V265" s="18">
        <v>0</v>
      </c>
      <c r="W265" s="18">
        <v>0</v>
      </c>
    </row>
    <row r="266" spans="1:23" ht="56.25">
      <c r="A266" s="28" t="s">
        <v>83</v>
      </c>
      <c r="B266" s="52" t="s">
        <v>66</v>
      </c>
      <c r="C266" s="16">
        <f t="shared" si="116"/>
        <v>43746.16</v>
      </c>
      <c r="D266" s="18">
        <v>10000</v>
      </c>
      <c r="E266" s="18">
        <v>0</v>
      </c>
      <c r="F266" s="18">
        <v>0</v>
      </c>
      <c r="G266" s="18">
        <v>0</v>
      </c>
      <c r="H266" s="18">
        <v>0</v>
      </c>
      <c r="I266" s="18">
        <f t="shared" si="119"/>
        <v>10600</v>
      </c>
      <c r="J266" s="18">
        <v>0</v>
      </c>
      <c r="K266" s="18">
        <v>0</v>
      </c>
      <c r="L266" s="18">
        <v>0</v>
      </c>
      <c r="M266" s="18">
        <f t="shared" si="120"/>
        <v>0</v>
      </c>
      <c r="N266" s="18">
        <f t="shared" si="120"/>
        <v>11236</v>
      </c>
      <c r="O266" s="18">
        <v>0</v>
      </c>
      <c r="P266" s="18">
        <v>0</v>
      </c>
      <c r="Q266" s="18">
        <v>0</v>
      </c>
      <c r="R266" s="18">
        <v>0</v>
      </c>
      <c r="S266" s="18">
        <f>+N266*1.06</f>
        <v>11910.16</v>
      </c>
      <c r="T266" s="18">
        <v>0</v>
      </c>
      <c r="U266" s="18">
        <v>0</v>
      </c>
      <c r="V266" s="18">
        <v>0</v>
      </c>
      <c r="W266" s="18">
        <v>0</v>
      </c>
    </row>
    <row r="267" spans="1:23" ht="33.75">
      <c r="A267" s="28" t="s">
        <v>84</v>
      </c>
      <c r="B267" s="52" t="s">
        <v>67</v>
      </c>
      <c r="C267" s="16">
        <f t="shared" si="116"/>
        <v>21873.08</v>
      </c>
      <c r="D267" s="18">
        <v>5000</v>
      </c>
      <c r="E267" s="18">
        <v>0</v>
      </c>
      <c r="F267" s="18">
        <v>0</v>
      </c>
      <c r="G267" s="18">
        <v>0</v>
      </c>
      <c r="H267" s="18">
        <v>0</v>
      </c>
      <c r="I267" s="18">
        <f t="shared" si="119"/>
        <v>5300</v>
      </c>
      <c r="J267" s="18">
        <v>0</v>
      </c>
      <c r="K267" s="18">
        <v>0</v>
      </c>
      <c r="L267" s="18">
        <v>0</v>
      </c>
      <c r="M267" s="18">
        <f t="shared" si="120"/>
        <v>0</v>
      </c>
      <c r="N267" s="18">
        <f t="shared" si="120"/>
        <v>5618</v>
      </c>
      <c r="O267" s="18">
        <v>0</v>
      </c>
      <c r="P267" s="18">
        <v>0</v>
      </c>
      <c r="Q267" s="18">
        <v>0</v>
      </c>
      <c r="R267" s="18">
        <v>0</v>
      </c>
      <c r="S267" s="18">
        <f>+N267*1.06</f>
        <v>5955.08</v>
      </c>
      <c r="T267" s="18">
        <v>0</v>
      </c>
      <c r="U267" s="18">
        <v>0</v>
      </c>
      <c r="V267" s="18">
        <v>0</v>
      </c>
      <c r="W267" s="18">
        <v>0</v>
      </c>
    </row>
    <row r="268" spans="1:23" ht="18" customHeight="1">
      <c r="A268" s="10"/>
      <c r="B268" s="6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21"/>
    </row>
    <row r="269" spans="1:23" s="33" customFormat="1" ht="22.5">
      <c r="A269" s="34">
        <v>5</v>
      </c>
      <c r="B269" s="35" t="s">
        <v>177</v>
      </c>
      <c r="C269" s="36">
        <f>+C271+C290+C304</f>
        <v>661595.9808</v>
      </c>
      <c r="D269" s="36">
        <f>+D271+D297+D304</f>
        <v>138123</v>
      </c>
      <c r="E269" s="36">
        <f aca="true" t="shared" si="121" ref="E269:W269">+E271+E297+E304</f>
        <v>15000</v>
      </c>
      <c r="F269" s="36">
        <f t="shared" si="121"/>
        <v>0</v>
      </c>
      <c r="G269" s="36">
        <f t="shared" si="121"/>
        <v>0</v>
      </c>
      <c r="H269" s="36">
        <f t="shared" si="121"/>
        <v>0</v>
      </c>
      <c r="I269" s="36">
        <f t="shared" si="121"/>
        <v>139014.38</v>
      </c>
      <c r="J269" s="36">
        <f t="shared" si="121"/>
        <v>15900</v>
      </c>
      <c r="K269" s="36">
        <f t="shared" si="121"/>
        <v>0</v>
      </c>
      <c r="L269" s="36">
        <f t="shared" si="121"/>
        <v>0</v>
      </c>
      <c r="M269" s="36">
        <f t="shared" si="121"/>
        <v>0</v>
      </c>
      <c r="N269" s="36">
        <f t="shared" si="121"/>
        <v>147355.24279999998</v>
      </c>
      <c r="O269" s="36">
        <f t="shared" si="121"/>
        <v>16854</v>
      </c>
      <c r="P269" s="36">
        <f t="shared" si="121"/>
        <v>0</v>
      </c>
      <c r="Q269" s="36">
        <f t="shared" si="121"/>
        <v>0</v>
      </c>
      <c r="R269" s="36">
        <f t="shared" si="121"/>
        <v>0</v>
      </c>
      <c r="S269" s="36">
        <f t="shared" si="121"/>
        <v>182991.55736799998</v>
      </c>
      <c r="T269" s="36">
        <f t="shared" si="121"/>
        <v>17865.24</v>
      </c>
      <c r="U269" s="36">
        <f t="shared" si="121"/>
        <v>0</v>
      </c>
      <c r="V269" s="36">
        <f t="shared" si="121"/>
        <v>0</v>
      </c>
      <c r="W269" s="36">
        <f t="shared" si="121"/>
        <v>0</v>
      </c>
    </row>
    <row r="270" spans="1:23" s="37" customFormat="1" ht="11.25">
      <c r="A270" s="45"/>
      <c r="B270" s="38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40"/>
    </row>
    <row r="271" spans="1:23" s="73" customFormat="1" ht="26.25" thickBot="1">
      <c r="A271" s="88" t="s">
        <v>180</v>
      </c>
      <c r="B271" s="83" t="s">
        <v>161</v>
      </c>
      <c r="C271" s="72">
        <f>SUM(D271:W271)</f>
        <v>562652.6384</v>
      </c>
      <c r="D271" s="72">
        <f>+D272+D290</f>
        <v>134000</v>
      </c>
      <c r="E271" s="72">
        <f aca="true" t="shared" si="122" ref="E271:W271">+E272+E290</f>
        <v>0</v>
      </c>
      <c r="F271" s="72">
        <f t="shared" si="122"/>
        <v>0</v>
      </c>
      <c r="G271" s="72">
        <f t="shared" si="122"/>
        <v>0</v>
      </c>
      <c r="H271" s="72">
        <f t="shared" si="122"/>
        <v>0</v>
      </c>
      <c r="I271" s="72">
        <f t="shared" si="122"/>
        <v>134644</v>
      </c>
      <c r="J271" s="72">
        <f t="shared" si="122"/>
        <v>0</v>
      </c>
      <c r="K271" s="72">
        <f t="shared" si="122"/>
        <v>0</v>
      </c>
      <c r="L271" s="72">
        <f t="shared" si="122"/>
        <v>0</v>
      </c>
      <c r="M271" s="72">
        <f t="shared" si="122"/>
        <v>0</v>
      </c>
      <c r="N271" s="72">
        <f t="shared" si="122"/>
        <v>142722.63999999998</v>
      </c>
      <c r="O271" s="72">
        <f t="shared" si="122"/>
        <v>0</v>
      </c>
      <c r="P271" s="72">
        <f t="shared" si="122"/>
        <v>0</v>
      </c>
      <c r="Q271" s="72">
        <f t="shared" si="122"/>
        <v>0</v>
      </c>
      <c r="R271" s="72">
        <f t="shared" si="122"/>
        <v>0</v>
      </c>
      <c r="S271" s="72">
        <f t="shared" si="122"/>
        <v>151285.99839999998</v>
      </c>
      <c r="T271" s="72">
        <f t="shared" si="122"/>
        <v>0</v>
      </c>
      <c r="U271" s="72">
        <f t="shared" si="122"/>
        <v>0</v>
      </c>
      <c r="V271" s="72">
        <f t="shared" si="122"/>
        <v>0</v>
      </c>
      <c r="W271" s="72">
        <f t="shared" si="122"/>
        <v>0</v>
      </c>
    </row>
    <row r="272" spans="1:23" s="69" customFormat="1" ht="45.75" thickBot="1">
      <c r="A272" s="65" t="s">
        <v>178</v>
      </c>
      <c r="B272" s="82" t="s">
        <v>85</v>
      </c>
      <c r="C272" s="67">
        <f>SUM(D272:W272)</f>
        <v>516204.68799999997</v>
      </c>
      <c r="D272" s="67">
        <f>SUM(D273:D288)</f>
        <v>118000</v>
      </c>
      <c r="E272" s="67">
        <f aca="true" t="shared" si="123" ref="E272:W272">SUM(E273:E288)</f>
        <v>0</v>
      </c>
      <c r="F272" s="67">
        <f t="shared" si="123"/>
        <v>0</v>
      </c>
      <c r="G272" s="67">
        <f t="shared" si="123"/>
        <v>0</v>
      </c>
      <c r="H272" s="67">
        <f t="shared" si="123"/>
        <v>0</v>
      </c>
      <c r="I272" s="67">
        <f t="shared" si="123"/>
        <v>125080</v>
      </c>
      <c r="J272" s="67">
        <f t="shared" si="123"/>
        <v>0</v>
      </c>
      <c r="K272" s="67">
        <f t="shared" si="123"/>
        <v>0</v>
      </c>
      <c r="L272" s="67">
        <f t="shared" si="123"/>
        <v>0</v>
      </c>
      <c r="M272" s="67">
        <f t="shared" si="123"/>
        <v>0</v>
      </c>
      <c r="N272" s="67">
        <f t="shared" si="123"/>
        <v>132584.8</v>
      </c>
      <c r="O272" s="67">
        <f t="shared" si="123"/>
        <v>0</v>
      </c>
      <c r="P272" s="67">
        <f t="shared" si="123"/>
        <v>0</v>
      </c>
      <c r="Q272" s="67">
        <f t="shared" si="123"/>
        <v>0</v>
      </c>
      <c r="R272" s="67">
        <f t="shared" si="123"/>
        <v>0</v>
      </c>
      <c r="S272" s="67">
        <f t="shared" si="123"/>
        <v>140539.88799999998</v>
      </c>
      <c r="T272" s="67">
        <f t="shared" si="123"/>
        <v>0</v>
      </c>
      <c r="U272" s="67">
        <f t="shared" si="123"/>
        <v>0</v>
      </c>
      <c r="V272" s="67">
        <f t="shared" si="123"/>
        <v>0</v>
      </c>
      <c r="W272" s="67">
        <f t="shared" si="123"/>
        <v>0</v>
      </c>
    </row>
    <row r="273" spans="1:23" ht="45">
      <c r="A273" s="28" t="s">
        <v>117</v>
      </c>
      <c r="B273" s="52" t="s">
        <v>91</v>
      </c>
      <c r="C273" s="16">
        <f>SUM(D273:W273)</f>
        <v>21873.08</v>
      </c>
      <c r="D273" s="18">
        <v>5000</v>
      </c>
      <c r="E273" s="18">
        <v>0</v>
      </c>
      <c r="F273" s="18">
        <v>0</v>
      </c>
      <c r="G273" s="18">
        <v>0</v>
      </c>
      <c r="H273" s="18">
        <v>0</v>
      </c>
      <c r="I273" s="18">
        <f aca="true" t="shared" si="124" ref="I273:I288">+D273*1.06</f>
        <v>5300</v>
      </c>
      <c r="J273" s="18">
        <v>0</v>
      </c>
      <c r="K273" s="18">
        <v>0</v>
      </c>
      <c r="L273" s="18">
        <v>0</v>
      </c>
      <c r="M273" s="18">
        <f aca="true" t="shared" si="125" ref="M273:N288">+H273*1.06</f>
        <v>0</v>
      </c>
      <c r="N273" s="18">
        <f t="shared" si="125"/>
        <v>5618</v>
      </c>
      <c r="O273" s="18">
        <v>0</v>
      </c>
      <c r="P273" s="18">
        <v>0</v>
      </c>
      <c r="Q273" s="18">
        <v>0</v>
      </c>
      <c r="R273" s="18">
        <v>0</v>
      </c>
      <c r="S273" s="18">
        <f aca="true" t="shared" si="126" ref="S273:S288">+N273*1.06</f>
        <v>5955.08</v>
      </c>
      <c r="T273" s="18">
        <v>0</v>
      </c>
      <c r="U273" s="18">
        <v>0</v>
      </c>
      <c r="V273" s="18">
        <v>0</v>
      </c>
      <c r="W273" s="18">
        <v>0</v>
      </c>
    </row>
    <row r="274" spans="1:23" ht="33.75">
      <c r="A274" s="28" t="s">
        <v>118</v>
      </c>
      <c r="B274" s="57" t="s">
        <v>92</v>
      </c>
      <c r="C274" s="16">
        <f aca="true" t="shared" si="127" ref="C274:C288">SUM(D274:W274)</f>
        <v>43746.16</v>
      </c>
      <c r="D274" s="18">
        <v>10000</v>
      </c>
      <c r="E274" s="18">
        <v>0</v>
      </c>
      <c r="F274" s="18">
        <v>0</v>
      </c>
      <c r="G274" s="18">
        <v>0</v>
      </c>
      <c r="H274" s="18">
        <v>0</v>
      </c>
      <c r="I274" s="18">
        <f t="shared" si="124"/>
        <v>10600</v>
      </c>
      <c r="J274" s="18">
        <v>0</v>
      </c>
      <c r="K274" s="18">
        <v>0</v>
      </c>
      <c r="L274" s="18">
        <v>0</v>
      </c>
      <c r="M274" s="18">
        <f t="shared" si="125"/>
        <v>0</v>
      </c>
      <c r="N274" s="18">
        <f t="shared" si="125"/>
        <v>11236</v>
      </c>
      <c r="O274" s="18">
        <v>0</v>
      </c>
      <c r="P274" s="18">
        <v>0</v>
      </c>
      <c r="Q274" s="18">
        <v>0</v>
      </c>
      <c r="R274" s="18">
        <v>0</v>
      </c>
      <c r="S274" s="18">
        <f t="shared" si="126"/>
        <v>11910.16</v>
      </c>
      <c r="T274" s="18">
        <v>0</v>
      </c>
      <c r="U274" s="18">
        <v>0</v>
      </c>
      <c r="V274" s="18">
        <v>0</v>
      </c>
      <c r="W274" s="18">
        <v>0</v>
      </c>
    </row>
    <row r="275" spans="1:23" ht="22.5">
      <c r="A275" s="28" t="s">
        <v>119</v>
      </c>
      <c r="B275" s="50" t="s">
        <v>93</v>
      </c>
      <c r="C275" s="16">
        <f t="shared" si="127"/>
        <v>8749.232000000002</v>
      </c>
      <c r="D275" s="18">
        <v>2000</v>
      </c>
      <c r="E275" s="18">
        <v>0</v>
      </c>
      <c r="F275" s="18">
        <v>0</v>
      </c>
      <c r="G275" s="18">
        <v>0</v>
      </c>
      <c r="H275" s="18">
        <v>0</v>
      </c>
      <c r="I275" s="18">
        <f t="shared" si="124"/>
        <v>2120</v>
      </c>
      <c r="J275" s="18">
        <v>0</v>
      </c>
      <c r="K275" s="18">
        <v>0</v>
      </c>
      <c r="L275" s="18">
        <v>0</v>
      </c>
      <c r="M275" s="18">
        <f t="shared" si="125"/>
        <v>0</v>
      </c>
      <c r="N275" s="18">
        <f t="shared" si="125"/>
        <v>2247.2000000000003</v>
      </c>
      <c r="O275" s="18">
        <v>0</v>
      </c>
      <c r="P275" s="18">
        <v>0</v>
      </c>
      <c r="Q275" s="18">
        <v>0</v>
      </c>
      <c r="R275" s="18">
        <v>0</v>
      </c>
      <c r="S275" s="18">
        <f t="shared" si="126"/>
        <v>2382.0320000000006</v>
      </c>
      <c r="T275" s="18">
        <v>0</v>
      </c>
      <c r="U275" s="18">
        <v>0</v>
      </c>
      <c r="V275" s="18">
        <v>0</v>
      </c>
      <c r="W275" s="18">
        <v>0</v>
      </c>
    </row>
    <row r="276" spans="1:23" ht="33.75">
      <c r="A276" s="28" t="s">
        <v>120</v>
      </c>
      <c r="B276" s="53" t="s">
        <v>94</v>
      </c>
      <c r="C276" s="16">
        <f t="shared" si="127"/>
        <v>26247.696</v>
      </c>
      <c r="D276" s="18">
        <v>6000</v>
      </c>
      <c r="E276" s="18">
        <v>0</v>
      </c>
      <c r="F276" s="18">
        <v>0</v>
      </c>
      <c r="G276" s="18">
        <v>0</v>
      </c>
      <c r="H276" s="18">
        <v>0</v>
      </c>
      <c r="I276" s="18">
        <f t="shared" si="124"/>
        <v>6360</v>
      </c>
      <c r="J276" s="18">
        <v>0</v>
      </c>
      <c r="K276" s="18">
        <v>0</v>
      </c>
      <c r="L276" s="18">
        <v>0</v>
      </c>
      <c r="M276" s="18">
        <f t="shared" si="125"/>
        <v>0</v>
      </c>
      <c r="N276" s="18">
        <f t="shared" si="125"/>
        <v>6741.6</v>
      </c>
      <c r="O276" s="18">
        <v>0</v>
      </c>
      <c r="P276" s="18">
        <v>0</v>
      </c>
      <c r="Q276" s="18">
        <v>0</v>
      </c>
      <c r="R276" s="18">
        <v>0</v>
      </c>
      <c r="S276" s="18">
        <f t="shared" si="126"/>
        <v>7146.0960000000005</v>
      </c>
      <c r="T276" s="18">
        <v>0</v>
      </c>
      <c r="U276" s="18">
        <v>0</v>
      </c>
      <c r="V276" s="18">
        <v>0</v>
      </c>
      <c r="W276" s="18">
        <v>0</v>
      </c>
    </row>
    <row r="277" spans="1:23" ht="33.75">
      <c r="A277" s="28" t="s">
        <v>121</v>
      </c>
      <c r="B277" s="53" t="s">
        <v>95</v>
      </c>
      <c r="C277" s="16">
        <f t="shared" si="127"/>
        <v>21873.08</v>
      </c>
      <c r="D277" s="18">
        <v>5000</v>
      </c>
      <c r="E277" s="18">
        <v>0</v>
      </c>
      <c r="F277" s="18">
        <v>0</v>
      </c>
      <c r="G277" s="18">
        <v>0</v>
      </c>
      <c r="H277" s="18">
        <v>0</v>
      </c>
      <c r="I277" s="18">
        <f t="shared" si="124"/>
        <v>5300</v>
      </c>
      <c r="J277" s="18">
        <v>0</v>
      </c>
      <c r="K277" s="18">
        <v>0</v>
      </c>
      <c r="L277" s="18">
        <v>0</v>
      </c>
      <c r="M277" s="18">
        <f t="shared" si="125"/>
        <v>0</v>
      </c>
      <c r="N277" s="18">
        <f t="shared" si="125"/>
        <v>5618</v>
      </c>
      <c r="O277" s="18">
        <v>0</v>
      </c>
      <c r="P277" s="18">
        <v>0</v>
      </c>
      <c r="Q277" s="18">
        <v>0</v>
      </c>
      <c r="R277" s="18">
        <v>0</v>
      </c>
      <c r="S277" s="18">
        <f t="shared" si="126"/>
        <v>5955.08</v>
      </c>
      <c r="T277" s="18">
        <v>0</v>
      </c>
      <c r="U277" s="18">
        <v>0</v>
      </c>
      <c r="V277" s="18">
        <v>0</v>
      </c>
      <c r="W277" s="18">
        <v>0</v>
      </c>
    </row>
    <row r="278" spans="1:23" ht="22.5">
      <c r="A278" s="28" t="s">
        <v>122</v>
      </c>
      <c r="B278" s="53" t="s">
        <v>96</v>
      </c>
      <c r="C278" s="16">
        <f t="shared" si="127"/>
        <v>43746.16</v>
      </c>
      <c r="D278" s="18">
        <v>10000</v>
      </c>
      <c r="E278" s="18">
        <v>0</v>
      </c>
      <c r="F278" s="18">
        <v>0</v>
      </c>
      <c r="G278" s="18">
        <v>0</v>
      </c>
      <c r="H278" s="18">
        <v>0</v>
      </c>
      <c r="I278" s="18">
        <f t="shared" si="124"/>
        <v>10600</v>
      </c>
      <c r="J278" s="18">
        <v>0</v>
      </c>
      <c r="K278" s="18">
        <v>0</v>
      </c>
      <c r="L278" s="18">
        <v>0</v>
      </c>
      <c r="M278" s="18">
        <f t="shared" si="125"/>
        <v>0</v>
      </c>
      <c r="N278" s="18">
        <f t="shared" si="125"/>
        <v>11236</v>
      </c>
      <c r="O278" s="18">
        <v>0</v>
      </c>
      <c r="P278" s="18">
        <v>0</v>
      </c>
      <c r="Q278" s="18">
        <v>0</v>
      </c>
      <c r="R278" s="18">
        <v>0</v>
      </c>
      <c r="S278" s="18">
        <f t="shared" si="126"/>
        <v>11910.16</v>
      </c>
      <c r="T278" s="18">
        <v>0</v>
      </c>
      <c r="U278" s="18">
        <v>0</v>
      </c>
      <c r="V278" s="18">
        <v>0</v>
      </c>
      <c r="W278" s="18">
        <v>0</v>
      </c>
    </row>
    <row r="279" spans="1:23" ht="22.5">
      <c r="A279" s="28" t="s">
        <v>123</v>
      </c>
      <c r="B279" s="53" t="s">
        <v>554</v>
      </c>
      <c r="C279" s="16">
        <f t="shared" si="127"/>
        <v>21873.08</v>
      </c>
      <c r="D279" s="18">
        <v>5000</v>
      </c>
      <c r="E279" s="18">
        <v>0</v>
      </c>
      <c r="F279" s="18">
        <v>0</v>
      </c>
      <c r="G279" s="18">
        <v>0</v>
      </c>
      <c r="H279" s="18">
        <v>0</v>
      </c>
      <c r="I279" s="18">
        <f t="shared" si="124"/>
        <v>5300</v>
      </c>
      <c r="J279" s="18">
        <v>0</v>
      </c>
      <c r="K279" s="18">
        <v>0</v>
      </c>
      <c r="L279" s="18">
        <v>0</v>
      </c>
      <c r="M279" s="18">
        <f t="shared" si="125"/>
        <v>0</v>
      </c>
      <c r="N279" s="18">
        <f t="shared" si="125"/>
        <v>5618</v>
      </c>
      <c r="O279" s="18">
        <v>0</v>
      </c>
      <c r="P279" s="18">
        <v>0</v>
      </c>
      <c r="Q279" s="18">
        <v>0</v>
      </c>
      <c r="R279" s="18">
        <v>0</v>
      </c>
      <c r="S279" s="18">
        <f t="shared" si="126"/>
        <v>5955.08</v>
      </c>
      <c r="T279" s="18">
        <v>0</v>
      </c>
      <c r="U279" s="18">
        <v>0</v>
      </c>
      <c r="V279" s="18">
        <v>0</v>
      </c>
      <c r="W279" s="18">
        <v>0</v>
      </c>
    </row>
    <row r="280" spans="1:23" ht="22.5">
      <c r="A280" s="28" t="s">
        <v>124</v>
      </c>
      <c r="B280" s="53" t="s">
        <v>97</v>
      </c>
      <c r="C280" s="16">
        <f t="shared" si="127"/>
        <v>21873.08</v>
      </c>
      <c r="D280" s="18">
        <v>5000</v>
      </c>
      <c r="E280" s="18">
        <v>0</v>
      </c>
      <c r="F280" s="18">
        <v>0</v>
      </c>
      <c r="G280" s="18">
        <v>0</v>
      </c>
      <c r="H280" s="18">
        <v>0</v>
      </c>
      <c r="I280" s="18">
        <f t="shared" si="124"/>
        <v>5300</v>
      </c>
      <c r="J280" s="18">
        <v>0</v>
      </c>
      <c r="K280" s="18">
        <v>0</v>
      </c>
      <c r="L280" s="18">
        <v>0</v>
      </c>
      <c r="M280" s="18">
        <f t="shared" si="125"/>
        <v>0</v>
      </c>
      <c r="N280" s="18">
        <f t="shared" si="125"/>
        <v>5618</v>
      </c>
      <c r="O280" s="18">
        <v>0</v>
      </c>
      <c r="P280" s="18">
        <v>0</v>
      </c>
      <c r="Q280" s="18">
        <v>0</v>
      </c>
      <c r="R280" s="18">
        <v>0</v>
      </c>
      <c r="S280" s="18">
        <f t="shared" si="126"/>
        <v>5955.08</v>
      </c>
      <c r="T280" s="18">
        <v>0</v>
      </c>
      <c r="U280" s="18">
        <v>0</v>
      </c>
      <c r="V280" s="18">
        <v>0</v>
      </c>
      <c r="W280" s="18">
        <v>0</v>
      </c>
    </row>
    <row r="281" spans="1:23" ht="33.75">
      <c r="A281" s="28" t="s">
        <v>125</v>
      </c>
      <c r="B281" s="58" t="s">
        <v>98</v>
      </c>
      <c r="C281" s="16">
        <f t="shared" si="127"/>
        <v>87492.32</v>
      </c>
      <c r="D281" s="18">
        <v>20000</v>
      </c>
      <c r="E281" s="18">
        <v>0</v>
      </c>
      <c r="F281" s="18">
        <v>0</v>
      </c>
      <c r="G281" s="18">
        <v>0</v>
      </c>
      <c r="H281" s="18">
        <v>0</v>
      </c>
      <c r="I281" s="18">
        <f t="shared" si="124"/>
        <v>21200</v>
      </c>
      <c r="J281" s="18">
        <v>0</v>
      </c>
      <c r="K281" s="18">
        <v>0</v>
      </c>
      <c r="L281" s="18">
        <v>0</v>
      </c>
      <c r="M281" s="18">
        <f t="shared" si="125"/>
        <v>0</v>
      </c>
      <c r="N281" s="18">
        <f t="shared" si="125"/>
        <v>22472</v>
      </c>
      <c r="O281" s="18">
        <v>0</v>
      </c>
      <c r="P281" s="18">
        <v>0</v>
      </c>
      <c r="Q281" s="18">
        <v>0</v>
      </c>
      <c r="R281" s="18">
        <v>0</v>
      </c>
      <c r="S281" s="18">
        <f t="shared" si="126"/>
        <v>23820.32</v>
      </c>
      <c r="T281" s="18">
        <v>0</v>
      </c>
      <c r="U281" s="18">
        <v>0</v>
      </c>
      <c r="V281" s="18">
        <v>0</v>
      </c>
      <c r="W281" s="18">
        <v>0</v>
      </c>
    </row>
    <row r="282" spans="1:23" ht="33.75">
      <c r="A282" s="28" t="s">
        <v>126</v>
      </c>
      <c r="B282" s="49" t="s">
        <v>99</v>
      </c>
      <c r="C282" s="16">
        <f t="shared" si="127"/>
        <v>21873.08</v>
      </c>
      <c r="D282" s="18">
        <v>5000</v>
      </c>
      <c r="E282" s="18">
        <v>0</v>
      </c>
      <c r="F282" s="18">
        <v>0</v>
      </c>
      <c r="G282" s="18">
        <v>0</v>
      </c>
      <c r="H282" s="18">
        <v>0</v>
      </c>
      <c r="I282" s="18">
        <f t="shared" si="124"/>
        <v>5300</v>
      </c>
      <c r="J282" s="18">
        <v>0</v>
      </c>
      <c r="K282" s="18">
        <v>0</v>
      </c>
      <c r="L282" s="18">
        <v>0</v>
      </c>
      <c r="M282" s="18">
        <f t="shared" si="125"/>
        <v>0</v>
      </c>
      <c r="N282" s="18">
        <f t="shared" si="125"/>
        <v>5618</v>
      </c>
      <c r="O282" s="18">
        <v>0</v>
      </c>
      <c r="P282" s="18">
        <v>0</v>
      </c>
      <c r="Q282" s="18">
        <v>0</v>
      </c>
      <c r="R282" s="18">
        <v>0</v>
      </c>
      <c r="S282" s="18">
        <f t="shared" si="126"/>
        <v>5955.08</v>
      </c>
      <c r="T282" s="18">
        <v>0</v>
      </c>
      <c r="U282" s="18">
        <v>0</v>
      </c>
      <c r="V282" s="18">
        <v>0</v>
      </c>
      <c r="W282" s="18">
        <v>0</v>
      </c>
    </row>
    <row r="283" spans="1:23" ht="22.5">
      <c r="A283" s="28" t="s">
        <v>127</v>
      </c>
      <c r="B283" s="53" t="s">
        <v>100</v>
      </c>
      <c r="C283" s="16">
        <f t="shared" si="127"/>
        <v>87492.32</v>
      </c>
      <c r="D283" s="18">
        <v>20000</v>
      </c>
      <c r="E283" s="18">
        <v>0</v>
      </c>
      <c r="F283" s="18">
        <v>0</v>
      </c>
      <c r="G283" s="18">
        <v>0</v>
      </c>
      <c r="H283" s="18">
        <v>0</v>
      </c>
      <c r="I283" s="18">
        <f t="shared" si="124"/>
        <v>21200</v>
      </c>
      <c r="J283" s="18">
        <v>0</v>
      </c>
      <c r="K283" s="18">
        <v>0</v>
      </c>
      <c r="L283" s="18">
        <v>0</v>
      </c>
      <c r="M283" s="18">
        <f t="shared" si="125"/>
        <v>0</v>
      </c>
      <c r="N283" s="18">
        <f t="shared" si="125"/>
        <v>22472</v>
      </c>
      <c r="O283" s="18">
        <v>0</v>
      </c>
      <c r="P283" s="18">
        <v>0</v>
      </c>
      <c r="Q283" s="18">
        <v>0</v>
      </c>
      <c r="R283" s="18">
        <v>0</v>
      </c>
      <c r="S283" s="18">
        <f t="shared" si="126"/>
        <v>23820.32</v>
      </c>
      <c r="T283" s="18">
        <v>0</v>
      </c>
      <c r="U283" s="18">
        <v>0</v>
      </c>
      <c r="V283" s="18">
        <v>0</v>
      </c>
      <c r="W283" s="18">
        <v>0</v>
      </c>
    </row>
    <row r="284" spans="1:23" ht="33.75">
      <c r="A284" s="28" t="s">
        <v>128</v>
      </c>
      <c r="B284" s="53" t="s">
        <v>101</v>
      </c>
      <c r="C284" s="16">
        <f t="shared" si="127"/>
        <v>21873.08</v>
      </c>
      <c r="D284" s="18">
        <v>5000</v>
      </c>
      <c r="E284" s="18">
        <v>0</v>
      </c>
      <c r="F284" s="18">
        <v>0</v>
      </c>
      <c r="G284" s="18">
        <v>0</v>
      </c>
      <c r="H284" s="18">
        <v>0</v>
      </c>
      <c r="I284" s="18">
        <f t="shared" si="124"/>
        <v>5300</v>
      </c>
      <c r="J284" s="18">
        <v>0</v>
      </c>
      <c r="K284" s="18">
        <v>0</v>
      </c>
      <c r="L284" s="18">
        <v>0</v>
      </c>
      <c r="M284" s="18">
        <f t="shared" si="125"/>
        <v>0</v>
      </c>
      <c r="N284" s="18">
        <f t="shared" si="125"/>
        <v>5618</v>
      </c>
      <c r="O284" s="18">
        <v>0</v>
      </c>
      <c r="P284" s="18">
        <v>0</v>
      </c>
      <c r="Q284" s="18">
        <v>0</v>
      </c>
      <c r="R284" s="18">
        <v>0</v>
      </c>
      <c r="S284" s="18">
        <f t="shared" si="126"/>
        <v>5955.08</v>
      </c>
      <c r="T284" s="18">
        <v>0</v>
      </c>
      <c r="U284" s="18">
        <v>0</v>
      </c>
      <c r="V284" s="18">
        <v>0</v>
      </c>
      <c r="W284" s="18">
        <v>0</v>
      </c>
    </row>
    <row r="285" spans="1:23" ht="33.75">
      <c r="A285" s="28" t="s">
        <v>129</v>
      </c>
      <c r="B285" s="53" t="s">
        <v>102</v>
      </c>
      <c r="C285" s="16">
        <f t="shared" si="127"/>
        <v>21873.08</v>
      </c>
      <c r="D285" s="18">
        <v>5000</v>
      </c>
      <c r="E285" s="18">
        <v>0</v>
      </c>
      <c r="F285" s="18">
        <v>0</v>
      </c>
      <c r="G285" s="18">
        <v>0</v>
      </c>
      <c r="H285" s="18">
        <v>0</v>
      </c>
      <c r="I285" s="18">
        <f t="shared" si="124"/>
        <v>5300</v>
      </c>
      <c r="J285" s="18">
        <v>0</v>
      </c>
      <c r="K285" s="18">
        <v>0</v>
      </c>
      <c r="L285" s="18">
        <v>0</v>
      </c>
      <c r="M285" s="18">
        <f t="shared" si="125"/>
        <v>0</v>
      </c>
      <c r="N285" s="18">
        <f t="shared" si="125"/>
        <v>5618</v>
      </c>
      <c r="O285" s="18">
        <v>0</v>
      </c>
      <c r="P285" s="18">
        <v>0</v>
      </c>
      <c r="Q285" s="18">
        <v>0</v>
      </c>
      <c r="R285" s="18">
        <v>0</v>
      </c>
      <c r="S285" s="18">
        <f t="shared" si="126"/>
        <v>5955.08</v>
      </c>
      <c r="T285" s="18">
        <v>0</v>
      </c>
      <c r="U285" s="18">
        <v>0</v>
      </c>
      <c r="V285" s="18">
        <v>0</v>
      </c>
      <c r="W285" s="18">
        <v>0</v>
      </c>
    </row>
    <row r="286" spans="1:23" ht="45">
      <c r="A286" s="28" t="s">
        <v>130</v>
      </c>
      <c r="B286" s="53" t="s">
        <v>103</v>
      </c>
      <c r="C286" s="16">
        <f t="shared" si="127"/>
        <v>21873.08</v>
      </c>
      <c r="D286" s="18">
        <v>5000</v>
      </c>
      <c r="E286" s="18">
        <v>0</v>
      </c>
      <c r="F286" s="18">
        <v>0</v>
      </c>
      <c r="G286" s="18">
        <v>0</v>
      </c>
      <c r="H286" s="18">
        <v>0</v>
      </c>
      <c r="I286" s="18">
        <f t="shared" si="124"/>
        <v>5300</v>
      </c>
      <c r="J286" s="18">
        <v>0</v>
      </c>
      <c r="K286" s="18">
        <v>0</v>
      </c>
      <c r="L286" s="18">
        <v>0</v>
      </c>
      <c r="M286" s="18">
        <f t="shared" si="125"/>
        <v>0</v>
      </c>
      <c r="N286" s="18">
        <f t="shared" si="125"/>
        <v>5618</v>
      </c>
      <c r="O286" s="18">
        <v>0</v>
      </c>
      <c r="P286" s="18">
        <v>0</v>
      </c>
      <c r="Q286" s="18">
        <v>0</v>
      </c>
      <c r="R286" s="18">
        <v>0</v>
      </c>
      <c r="S286" s="18">
        <f t="shared" si="126"/>
        <v>5955.08</v>
      </c>
      <c r="T286" s="18">
        <v>0</v>
      </c>
      <c r="U286" s="18">
        <v>0</v>
      </c>
      <c r="V286" s="18">
        <v>0</v>
      </c>
      <c r="W286" s="18">
        <v>0</v>
      </c>
    </row>
    <row r="287" spans="1:23" ht="56.25">
      <c r="A287" s="28" t="s">
        <v>131</v>
      </c>
      <c r="B287" s="53" t="s">
        <v>104</v>
      </c>
      <c r="C287" s="16">
        <f t="shared" si="127"/>
        <v>21873.08</v>
      </c>
      <c r="D287" s="18">
        <v>5000</v>
      </c>
      <c r="E287" s="18">
        <v>0</v>
      </c>
      <c r="F287" s="18">
        <v>0</v>
      </c>
      <c r="G287" s="18">
        <v>0</v>
      </c>
      <c r="H287" s="18">
        <v>0</v>
      </c>
      <c r="I287" s="18">
        <f t="shared" si="124"/>
        <v>5300</v>
      </c>
      <c r="J287" s="18">
        <v>0</v>
      </c>
      <c r="K287" s="18">
        <v>0</v>
      </c>
      <c r="L287" s="18">
        <v>0</v>
      </c>
      <c r="M287" s="18">
        <f t="shared" si="125"/>
        <v>0</v>
      </c>
      <c r="N287" s="18">
        <f t="shared" si="125"/>
        <v>5618</v>
      </c>
      <c r="O287" s="18">
        <v>0</v>
      </c>
      <c r="P287" s="18">
        <v>0</v>
      </c>
      <c r="Q287" s="18">
        <v>0</v>
      </c>
      <c r="R287" s="18">
        <v>0</v>
      </c>
      <c r="S287" s="18">
        <f t="shared" si="126"/>
        <v>5955.08</v>
      </c>
      <c r="T287" s="18">
        <v>0</v>
      </c>
      <c r="U287" s="18">
        <v>0</v>
      </c>
      <c r="V287" s="18">
        <v>0</v>
      </c>
      <c r="W287" s="18">
        <v>0</v>
      </c>
    </row>
    <row r="288" spans="1:23" ht="34.5" thickBot="1">
      <c r="A288" s="28" t="s">
        <v>132</v>
      </c>
      <c r="B288" s="63" t="s">
        <v>105</v>
      </c>
      <c r="C288" s="16">
        <f t="shared" si="127"/>
        <v>21873.08</v>
      </c>
      <c r="D288" s="18">
        <v>5000</v>
      </c>
      <c r="E288" s="18">
        <v>0</v>
      </c>
      <c r="F288" s="18">
        <v>0</v>
      </c>
      <c r="G288" s="18">
        <v>0</v>
      </c>
      <c r="H288" s="18">
        <v>0</v>
      </c>
      <c r="I288" s="18">
        <f t="shared" si="124"/>
        <v>5300</v>
      </c>
      <c r="J288" s="18">
        <v>0</v>
      </c>
      <c r="K288" s="18">
        <v>0</v>
      </c>
      <c r="L288" s="18">
        <v>0</v>
      </c>
      <c r="M288" s="18">
        <f t="shared" si="125"/>
        <v>0</v>
      </c>
      <c r="N288" s="18">
        <f t="shared" si="125"/>
        <v>5618</v>
      </c>
      <c r="O288" s="18">
        <v>0</v>
      </c>
      <c r="P288" s="18">
        <v>0</v>
      </c>
      <c r="Q288" s="18">
        <v>0</v>
      </c>
      <c r="R288" s="18">
        <v>0</v>
      </c>
      <c r="S288" s="18">
        <f t="shared" si="126"/>
        <v>5955.08</v>
      </c>
      <c r="T288" s="18">
        <v>0</v>
      </c>
      <c r="U288" s="18">
        <v>0</v>
      </c>
      <c r="V288" s="18">
        <v>0</v>
      </c>
      <c r="W288" s="18">
        <v>0</v>
      </c>
    </row>
    <row r="289" spans="1:23" ht="12" thickBot="1">
      <c r="A289" s="8"/>
      <c r="B289" s="63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7"/>
    </row>
    <row r="290" spans="1:23" s="69" customFormat="1" ht="23.25" thickBot="1">
      <c r="A290" s="65" t="s">
        <v>133</v>
      </c>
      <c r="B290" s="87" t="s">
        <v>86</v>
      </c>
      <c r="C290" s="67">
        <f aca="true" t="shared" si="128" ref="C290:C295">SUM(D290:W290)</f>
        <v>46447.9504</v>
      </c>
      <c r="D290" s="67">
        <f>SUM(D291:D295)</f>
        <v>16000</v>
      </c>
      <c r="E290" s="67">
        <f aca="true" t="shared" si="129" ref="E290:W290">SUM(E291:E295)</f>
        <v>0</v>
      </c>
      <c r="F290" s="67">
        <f t="shared" si="129"/>
        <v>0</v>
      </c>
      <c r="G290" s="67">
        <f t="shared" si="129"/>
        <v>0</v>
      </c>
      <c r="H290" s="67">
        <f t="shared" si="129"/>
        <v>0</v>
      </c>
      <c r="I290" s="67">
        <f t="shared" si="129"/>
        <v>9564</v>
      </c>
      <c r="J290" s="67">
        <f t="shared" si="129"/>
        <v>0</v>
      </c>
      <c r="K290" s="67">
        <f t="shared" si="129"/>
        <v>0</v>
      </c>
      <c r="L290" s="67">
        <f t="shared" si="129"/>
        <v>0</v>
      </c>
      <c r="M290" s="67">
        <f t="shared" si="129"/>
        <v>0</v>
      </c>
      <c r="N290" s="67">
        <f t="shared" si="129"/>
        <v>10137.84</v>
      </c>
      <c r="O290" s="67">
        <f t="shared" si="129"/>
        <v>0</v>
      </c>
      <c r="P290" s="67">
        <f t="shared" si="129"/>
        <v>0</v>
      </c>
      <c r="Q290" s="67">
        <f t="shared" si="129"/>
        <v>0</v>
      </c>
      <c r="R290" s="67">
        <f t="shared" si="129"/>
        <v>0</v>
      </c>
      <c r="S290" s="67">
        <f t="shared" si="129"/>
        <v>10746.110400000001</v>
      </c>
      <c r="T290" s="67">
        <f t="shared" si="129"/>
        <v>0</v>
      </c>
      <c r="U290" s="67">
        <f t="shared" si="129"/>
        <v>0</v>
      </c>
      <c r="V290" s="67">
        <f t="shared" si="129"/>
        <v>0</v>
      </c>
      <c r="W290" s="67">
        <f t="shared" si="129"/>
        <v>0</v>
      </c>
    </row>
    <row r="291" spans="1:23" ht="33.75">
      <c r="A291" s="28" t="s">
        <v>134</v>
      </c>
      <c r="B291" s="52" t="s">
        <v>106</v>
      </c>
      <c r="C291" s="16">
        <f t="shared" si="128"/>
        <v>2000</v>
      </c>
      <c r="D291" s="18">
        <v>2000</v>
      </c>
      <c r="E291" s="18">
        <v>0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18">
        <f>+H291*1.06</f>
        <v>0</v>
      </c>
      <c r="N291" s="18">
        <f>+I291*1.06</f>
        <v>0</v>
      </c>
      <c r="O291" s="18">
        <v>0</v>
      </c>
      <c r="P291" s="18">
        <v>0</v>
      </c>
      <c r="Q291" s="18">
        <v>0</v>
      </c>
      <c r="R291" s="18">
        <v>0</v>
      </c>
      <c r="S291" s="18">
        <f>+N291*1.06</f>
        <v>0</v>
      </c>
      <c r="T291" s="18">
        <v>0</v>
      </c>
      <c r="U291" s="18">
        <v>0</v>
      </c>
      <c r="V291" s="18">
        <v>0</v>
      </c>
      <c r="W291" s="18">
        <v>0</v>
      </c>
    </row>
    <row r="292" spans="1:23" ht="33.75">
      <c r="A292" s="28" t="s">
        <v>135</v>
      </c>
      <c r="B292" s="52" t="s">
        <v>107</v>
      </c>
      <c r="C292" s="16">
        <f t="shared" si="128"/>
        <v>5000</v>
      </c>
      <c r="D292" s="18">
        <v>5000</v>
      </c>
      <c r="E292" s="18">
        <v>0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8">
        <v>0</v>
      </c>
      <c r="L292" s="18">
        <v>0</v>
      </c>
      <c r="M292" s="18">
        <f>+H292*1.06</f>
        <v>0</v>
      </c>
      <c r="N292" s="18">
        <f>+I292*1.06</f>
        <v>0</v>
      </c>
      <c r="O292" s="18">
        <v>0</v>
      </c>
      <c r="P292" s="18">
        <v>0</v>
      </c>
      <c r="Q292" s="18">
        <v>0</v>
      </c>
      <c r="R292" s="18">
        <v>0</v>
      </c>
      <c r="S292" s="18">
        <f>+N292*1.06</f>
        <v>0</v>
      </c>
      <c r="T292" s="18">
        <v>0</v>
      </c>
      <c r="U292" s="18">
        <v>0</v>
      </c>
      <c r="V292" s="18">
        <v>0</v>
      </c>
      <c r="W292" s="18">
        <v>0</v>
      </c>
    </row>
    <row r="293" spans="1:23" ht="22.5">
      <c r="A293" s="28" t="s">
        <v>136</v>
      </c>
      <c r="B293" s="52" t="s">
        <v>108</v>
      </c>
      <c r="C293" s="16">
        <f t="shared" si="128"/>
        <v>8825.6384</v>
      </c>
      <c r="D293" s="18">
        <v>2000</v>
      </c>
      <c r="E293" s="18">
        <v>0</v>
      </c>
      <c r="F293" s="18">
        <v>0</v>
      </c>
      <c r="G293" s="18">
        <v>0</v>
      </c>
      <c r="H293" s="18">
        <v>0</v>
      </c>
      <c r="I293" s="18">
        <v>2144</v>
      </c>
      <c r="J293" s="18">
        <v>0</v>
      </c>
      <c r="K293" s="18">
        <v>0</v>
      </c>
      <c r="L293" s="18">
        <v>0</v>
      </c>
      <c r="M293" s="18">
        <v>0</v>
      </c>
      <c r="N293" s="18">
        <f>+I293*1.06</f>
        <v>2272.6400000000003</v>
      </c>
      <c r="O293" s="18">
        <v>0</v>
      </c>
      <c r="P293" s="18">
        <v>0</v>
      </c>
      <c r="Q293" s="18">
        <v>0</v>
      </c>
      <c r="R293" s="18">
        <v>0</v>
      </c>
      <c r="S293" s="18">
        <f>+N293*1.06</f>
        <v>2408.9984000000004</v>
      </c>
      <c r="T293" s="18">
        <v>0</v>
      </c>
      <c r="U293" s="18">
        <v>0</v>
      </c>
      <c r="V293" s="18">
        <v>0</v>
      </c>
      <c r="W293" s="18">
        <v>0</v>
      </c>
    </row>
    <row r="294" spans="1:23" ht="33.75">
      <c r="A294" s="28" t="s">
        <v>137</v>
      </c>
      <c r="B294" s="50" t="s">
        <v>109</v>
      </c>
      <c r="C294" s="16">
        <f t="shared" si="128"/>
        <v>21873.08</v>
      </c>
      <c r="D294" s="18">
        <v>5000</v>
      </c>
      <c r="E294" s="18">
        <v>0</v>
      </c>
      <c r="F294" s="18">
        <v>0</v>
      </c>
      <c r="G294" s="18">
        <v>0</v>
      </c>
      <c r="H294" s="18">
        <v>0</v>
      </c>
      <c r="I294" s="18">
        <f>+D294*1.06</f>
        <v>5300</v>
      </c>
      <c r="J294" s="18">
        <v>0</v>
      </c>
      <c r="K294" s="18">
        <v>0</v>
      </c>
      <c r="L294" s="18">
        <v>0</v>
      </c>
      <c r="M294" s="18">
        <v>0</v>
      </c>
      <c r="N294" s="18">
        <f>+I294*1.06</f>
        <v>5618</v>
      </c>
      <c r="O294" s="18">
        <v>0</v>
      </c>
      <c r="P294" s="18">
        <v>0</v>
      </c>
      <c r="Q294" s="18">
        <v>0</v>
      </c>
      <c r="R294" s="18">
        <v>0</v>
      </c>
      <c r="S294" s="18">
        <f>+N294*1.06</f>
        <v>5955.08</v>
      </c>
      <c r="T294" s="18">
        <v>0</v>
      </c>
      <c r="U294" s="18">
        <v>0</v>
      </c>
      <c r="V294" s="18">
        <v>0</v>
      </c>
      <c r="W294" s="18">
        <v>0</v>
      </c>
    </row>
    <row r="295" spans="1:23" ht="45">
      <c r="A295" s="28" t="s">
        <v>138</v>
      </c>
      <c r="B295" s="53" t="s">
        <v>110</v>
      </c>
      <c r="C295" s="16">
        <f t="shared" si="128"/>
        <v>8749.232000000002</v>
      </c>
      <c r="D295" s="18">
        <v>2000</v>
      </c>
      <c r="E295" s="18">
        <v>0</v>
      </c>
      <c r="F295" s="18">
        <v>0</v>
      </c>
      <c r="G295" s="18">
        <v>0</v>
      </c>
      <c r="H295" s="18">
        <v>0</v>
      </c>
      <c r="I295" s="18">
        <f>+D295*1.06</f>
        <v>2120</v>
      </c>
      <c r="J295" s="18">
        <v>0</v>
      </c>
      <c r="K295" s="18">
        <v>0</v>
      </c>
      <c r="L295" s="18">
        <v>0</v>
      </c>
      <c r="M295" s="18">
        <v>0</v>
      </c>
      <c r="N295" s="18">
        <f>+I295*1.06</f>
        <v>2247.2000000000003</v>
      </c>
      <c r="O295" s="18">
        <v>0</v>
      </c>
      <c r="P295" s="18">
        <v>0</v>
      </c>
      <c r="Q295" s="18">
        <v>0</v>
      </c>
      <c r="R295" s="18">
        <v>0</v>
      </c>
      <c r="S295" s="18">
        <f>+N295*1.06</f>
        <v>2382.0320000000006</v>
      </c>
      <c r="T295" s="18">
        <v>0</v>
      </c>
      <c r="U295" s="18">
        <v>0</v>
      </c>
      <c r="V295" s="18">
        <v>0</v>
      </c>
      <c r="W295" s="18">
        <v>0</v>
      </c>
    </row>
    <row r="296" spans="1:23" ht="11.25">
      <c r="A296" s="8"/>
      <c r="B296" s="64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7"/>
    </row>
    <row r="297" spans="1:23" s="73" customFormat="1" ht="39" thickBot="1">
      <c r="A297" s="88" t="s">
        <v>139</v>
      </c>
      <c r="B297" s="83" t="s">
        <v>87</v>
      </c>
      <c r="C297" s="72">
        <f aca="true" t="shared" si="130" ref="C297:C302">SUM(D297:W297)</f>
        <v>57955.389768</v>
      </c>
      <c r="D297" s="72">
        <f>+D298</f>
        <v>4123</v>
      </c>
      <c r="E297" s="72">
        <f aca="true" t="shared" si="131" ref="E297:W297">+E298</f>
        <v>3000</v>
      </c>
      <c r="F297" s="72">
        <f t="shared" si="131"/>
        <v>0</v>
      </c>
      <c r="G297" s="72">
        <f t="shared" si="131"/>
        <v>0</v>
      </c>
      <c r="H297" s="72">
        <f t="shared" si="131"/>
        <v>0</v>
      </c>
      <c r="I297" s="72">
        <f t="shared" si="131"/>
        <v>4370.38</v>
      </c>
      <c r="J297" s="72">
        <f t="shared" si="131"/>
        <v>3180</v>
      </c>
      <c r="K297" s="72">
        <f t="shared" si="131"/>
        <v>0</v>
      </c>
      <c r="L297" s="72">
        <f t="shared" si="131"/>
        <v>0</v>
      </c>
      <c r="M297" s="72">
        <f t="shared" si="131"/>
        <v>0</v>
      </c>
      <c r="N297" s="72">
        <f t="shared" si="131"/>
        <v>4632.602800000001</v>
      </c>
      <c r="O297" s="72">
        <f t="shared" si="131"/>
        <v>3370.8</v>
      </c>
      <c r="P297" s="72">
        <f t="shared" si="131"/>
        <v>0</v>
      </c>
      <c r="Q297" s="72">
        <f t="shared" si="131"/>
        <v>0</v>
      </c>
      <c r="R297" s="72">
        <f t="shared" si="131"/>
        <v>0</v>
      </c>
      <c r="S297" s="72">
        <f t="shared" si="131"/>
        <v>31705.558968</v>
      </c>
      <c r="T297" s="72">
        <f t="shared" si="131"/>
        <v>3573.0480000000007</v>
      </c>
      <c r="U297" s="72">
        <f t="shared" si="131"/>
        <v>0</v>
      </c>
      <c r="V297" s="72">
        <f t="shared" si="131"/>
        <v>0</v>
      </c>
      <c r="W297" s="72">
        <f t="shared" si="131"/>
        <v>0</v>
      </c>
    </row>
    <row r="298" spans="1:23" s="69" customFormat="1" ht="45.75" thickBot="1">
      <c r="A298" s="65" t="s">
        <v>140</v>
      </c>
      <c r="B298" s="82" t="s">
        <v>88</v>
      </c>
      <c r="C298" s="67">
        <f t="shared" si="130"/>
        <v>57955.389768</v>
      </c>
      <c r="D298" s="67">
        <f>SUM(D299:D302)</f>
        <v>4123</v>
      </c>
      <c r="E298" s="67">
        <f aca="true" t="shared" si="132" ref="E298:W298">SUM(E299:E302)</f>
        <v>3000</v>
      </c>
      <c r="F298" s="67">
        <f t="shared" si="132"/>
        <v>0</v>
      </c>
      <c r="G298" s="67">
        <f t="shared" si="132"/>
        <v>0</v>
      </c>
      <c r="H298" s="67">
        <f t="shared" si="132"/>
        <v>0</v>
      </c>
      <c r="I298" s="67">
        <f t="shared" si="132"/>
        <v>4370.38</v>
      </c>
      <c r="J298" s="67">
        <f t="shared" si="132"/>
        <v>3180</v>
      </c>
      <c r="K298" s="67">
        <f t="shared" si="132"/>
        <v>0</v>
      </c>
      <c r="L298" s="67">
        <f t="shared" si="132"/>
        <v>0</v>
      </c>
      <c r="M298" s="67">
        <f t="shared" si="132"/>
        <v>0</v>
      </c>
      <c r="N298" s="67">
        <f t="shared" si="132"/>
        <v>4632.602800000001</v>
      </c>
      <c r="O298" s="67">
        <f t="shared" si="132"/>
        <v>3370.8</v>
      </c>
      <c r="P298" s="67">
        <f t="shared" si="132"/>
        <v>0</v>
      </c>
      <c r="Q298" s="67">
        <f t="shared" si="132"/>
        <v>0</v>
      </c>
      <c r="R298" s="67">
        <f t="shared" si="132"/>
        <v>0</v>
      </c>
      <c r="S298" s="67">
        <f t="shared" si="132"/>
        <v>31705.558968</v>
      </c>
      <c r="T298" s="67">
        <f t="shared" si="132"/>
        <v>3573.0480000000007</v>
      </c>
      <c r="U298" s="67">
        <f t="shared" si="132"/>
        <v>0</v>
      </c>
      <c r="V298" s="67">
        <f t="shared" si="132"/>
        <v>0</v>
      </c>
      <c r="W298" s="67">
        <f t="shared" si="132"/>
        <v>0</v>
      </c>
    </row>
    <row r="299" spans="1:23" ht="33.75">
      <c r="A299" s="28" t="s">
        <v>141</v>
      </c>
      <c r="B299" s="61" t="s">
        <v>111</v>
      </c>
      <c r="C299" s="16">
        <f t="shared" si="130"/>
        <v>4374.616000000001</v>
      </c>
      <c r="D299" s="18">
        <v>0</v>
      </c>
      <c r="E299" s="18">
        <v>1000</v>
      </c>
      <c r="F299" s="18">
        <v>0</v>
      </c>
      <c r="G299" s="18">
        <v>0</v>
      </c>
      <c r="H299" s="18">
        <v>0</v>
      </c>
      <c r="I299" s="18">
        <f aca="true" t="shared" si="133" ref="I299:J301">+D299*1.06</f>
        <v>0</v>
      </c>
      <c r="J299" s="18">
        <f t="shared" si="133"/>
        <v>1060</v>
      </c>
      <c r="K299" s="18">
        <v>0</v>
      </c>
      <c r="L299" s="18">
        <v>0</v>
      </c>
      <c r="M299" s="18">
        <f aca="true" t="shared" si="134" ref="M299:N302">+H299*1.06</f>
        <v>0</v>
      </c>
      <c r="N299" s="18">
        <f t="shared" si="134"/>
        <v>0</v>
      </c>
      <c r="O299" s="18">
        <f>+J299*1.06</f>
        <v>1123.6000000000001</v>
      </c>
      <c r="P299" s="18">
        <v>0</v>
      </c>
      <c r="Q299" s="18">
        <v>0</v>
      </c>
      <c r="R299" s="18">
        <v>0</v>
      </c>
      <c r="S299" s="18">
        <f aca="true" t="shared" si="135" ref="S299:T301">+N299*1.06</f>
        <v>0</v>
      </c>
      <c r="T299" s="18">
        <f t="shared" si="135"/>
        <v>1191.0160000000003</v>
      </c>
      <c r="U299" s="18">
        <v>0</v>
      </c>
      <c r="V299" s="18">
        <v>0</v>
      </c>
      <c r="W299" s="18">
        <v>0</v>
      </c>
    </row>
    <row r="300" spans="1:23" ht="33.75">
      <c r="A300" s="28" t="s">
        <v>142</v>
      </c>
      <c r="B300" s="53" t="s">
        <v>112</v>
      </c>
      <c r="C300" s="16">
        <f t="shared" si="130"/>
        <v>18036.541768000003</v>
      </c>
      <c r="D300" s="18">
        <v>4123</v>
      </c>
      <c r="E300" s="18">
        <v>0</v>
      </c>
      <c r="F300" s="18">
        <v>0</v>
      </c>
      <c r="G300" s="18">
        <v>0</v>
      </c>
      <c r="H300" s="18">
        <v>0</v>
      </c>
      <c r="I300" s="18">
        <f t="shared" si="133"/>
        <v>4370.38</v>
      </c>
      <c r="J300" s="18">
        <f t="shared" si="133"/>
        <v>0</v>
      </c>
      <c r="K300" s="18">
        <v>0</v>
      </c>
      <c r="L300" s="18">
        <v>0</v>
      </c>
      <c r="M300" s="18">
        <f t="shared" si="134"/>
        <v>0</v>
      </c>
      <c r="N300" s="18">
        <f t="shared" si="134"/>
        <v>4632.602800000001</v>
      </c>
      <c r="O300" s="18">
        <f>+J300*1.06</f>
        <v>0</v>
      </c>
      <c r="P300" s="18">
        <v>0</v>
      </c>
      <c r="Q300" s="18">
        <v>0</v>
      </c>
      <c r="R300" s="18">
        <v>0</v>
      </c>
      <c r="S300" s="18">
        <f t="shared" si="135"/>
        <v>4910.558968000001</v>
      </c>
      <c r="T300" s="18">
        <f t="shared" si="135"/>
        <v>0</v>
      </c>
      <c r="U300" s="18">
        <v>0</v>
      </c>
      <c r="V300" s="18">
        <v>0</v>
      </c>
      <c r="W300" s="18">
        <v>0</v>
      </c>
    </row>
    <row r="301" spans="1:23" ht="45">
      <c r="A301" s="28" t="s">
        <v>143</v>
      </c>
      <c r="B301" s="53" t="s">
        <v>113</v>
      </c>
      <c r="C301" s="16">
        <f t="shared" si="130"/>
        <v>8749.232000000002</v>
      </c>
      <c r="D301" s="18">
        <v>0</v>
      </c>
      <c r="E301" s="18">
        <v>2000</v>
      </c>
      <c r="F301" s="18">
        <v>0</v>
      </c>
      <c r="G301" s="18">
        <v>0</v>
      </c>
      <c r="H301" s="18">
        <v>0</v>
      </c>
      <c r="I301" s="18">
        <f t="shared" si="133"/>
        <v>0</v>
      </c>
      <c r="J301" s="18">
        <f t="shared" si="133"/>
        <v>2120</v>
      </c>
      <c r="K301" s="18">
        <v>0</v>
      </c>
      <c r="L301" s="18">
        <v>0</v>
      </c>
      <c r="M301" s="18">
        <f t="shared" si="134"/>
        <v>0</v>
      </c>
      <c r="N301" s="18">
        <f t="shared" si="134"/>
        <v>0</v>
      </c>
      <c r="O301" s="18">
        <f>+J301*1.06</f>
        <v>2247.2000000000003</v>
      </c>
      <c r="P301" s="18">
        <v>0</v>
      </c>
      <c r="Q301" s="18">
        <v>0</v>
      </c>
      <c r="R301" s="18">
        <v>0</v>
      </c>
      <c r="S301" s="18">
        <f t="shared" si="135"/>
        <v>0</v>
      </c>
      <c r="T301" s="18">
        <f t="shared" si="135"/>
        <v>2382.0320000000006</v>
      </c>
      <c r="U301" s="18">
        <v>0</v>
      </c>
      <c r="V301" s="18">
        <v>0</v>
      </c>
      <c r="W301" s="18">
        <v>0</v>
      </c>
    </row>
    <row r="302" spans="1:23" ht="22.5">
      <c r="A302" s="28" t="s">
        <v>144</v>
      </c>
      <c r="B302" s="53" t="s">
        <v>114</v>
      </c>
      <c r="C302" s="16">
        <f t="shared" si="130"/>
        <v>26795</v>
      </c>
      <c r="D302" s="18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f>+D302*1.06</f>
        <v>0</v>
      </c>
      <c r="J302" s="18">
        <v>0</v>
      </c>
      <c r="K302" s="18">
        <v>0</v>
      </c>
      <c r="L302" s="18">
        <v>0</v>
      </c>
      <c r="M302" s="18">
        <f t="shared" si="134"/>
        <v>0</v>
      </c>
      <c r="N302" s="18">
        <f t="shared" si="134"/>
        <v>0</v>
      </c>
      <c r="O302" s="18">
        <v>0</v>
      </c>
      <c r="P302" s="18">
        <v>0</v>
      </c>
      <c r="Q302" s="18">
        <v>0</v>
      </c>
      <c r="R302" s="18">
        <v>0</v>
      </c>
      <c r="S302" s="18">
        <v>26795</v>
      </c>
      <c r="T302" s="18">
        <v>0</v>
      </c>
      <c r="U302" s="18">
        <v>0</v>
      </c>
      <c r="V302" s="18">
        <v>0</v>
      </c>
      <c r="W302" s="18">
        <v>0</v>
      </c>
    </row>
    <row r="303" spans="1:23" ht="11.25">
      <c r="A303" s="8"/>
      <c r="B303" s="60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7"/>
    </row>
    <row r="304" spans="1:23" s="73" customFormat="1" ht="13.5" thickBot="1">
      <c r="A304" s="88" t="s">
        <v>145</v>
      </c>
      <c r="B304" s="83" t="s">
        <v>89</v>
      </c>
      <c r="C304" s="72">
        <f>SUM(D304:W304)</f>
        <v>52495.392</v>
      </c>
      <c r="D304" s="72">
        <f>+D305</f>
        <v>0</v>
      </c>
      <c r="E304" s="72">
        <f aca="true" t="shared" si="136" ref="E304:W304">+E305</f>
        <v>12000</v>
      </c>
      <c r="F304" s="72">
        <f t="shared" si="136"/>
        <v>0</v>
      </c>
      <c r="G304" s="72">
        <f t="shared" si="136"/>
        <v>0</v>
      </c>
      <c r="H304" s="72">
        <f t="shared" si="136"/>
        <v>0</v>
      </c>
      <c r="I304" s="72">
        <f t="shared" si="136"/>
        <v>0</v>
      </c>
      <c r="J304" s="72">
        <f t="shared" si="136"/>
        <v>12720</v>
      </c>
      <c r="K304" s="72">
        <f t="shared" si="136"/>
        <v>0</v>
      </c>
      <c r="L304" s="72">
        <f t="shared" si="136"/>
        <v>0</v>
      </c>
      <c r="M304" s="72">
        <f t="shared" si="136"/>
        <v>0</v>
      </c>
      <c r="N304" s="72">
        <f t="shared" si="136"/>
        <v>0</v>
      </c>
      <c r="O304" s="72">
        <f t="shared" si="136"/>
        <v>13483.2</v>
      </c>
      <c r="P304" s="72">
        <f t="shared" si="136"/>
        <v>0</v>
      </c>
      <c r="Q304" s="72">
        <f t="shared" si="136"/>
        <v>0</v>
      </c>
      <c r="R304" s="72">
        <f t="shared" si="136"/>
        <v>0</v>
      </c>
      <c r="S304" s="72">
        <f t="shared" si="136"/>
        <v>0</v>
      </c>
      <c r="T304" s="72">
        <f t="shared" si="136"/>
        <v>14292.192000000001</v>
      </c>
      <c r="U304" s="72">
        <f t="shared" si="136"/>
        <v>0</v>
      </c>
      <c r="V304" s="72">
        <f t="shared" si="136"/>
        <v>0</v>
      </c>
      <c r="W304" s="72">
        <f t="shared" si="136"/>
        <v>0</v>
      </c>
    </row>
    <row r="305" spans="1:23" s="69" customFormat="1" ht="23.25" thickBot="1">
      <c r="A305" s="65" t="s">
        <v>146</v>
      </c>
      <c r="B305" s="86" t="s">
        <v>90</v>
      </c>
      <c r="C305" s="67">
        <f>SUM(D305:W305)</f>
        <v>52495.392</v>
      </c>
      <c r="D305" s="67">
        <f>SUM(D306:D307)</f>
        <v>0</v>
      </c>
      <c r="E305" s="67">
        <f aca="true" t="shared" si="137" ref="E305:W305">SUM(E306:E307)</f>
        <v>12000</v>
      </c>
      <c r="F305" s="67">
        <f t="shared" si="137"/>
        <v>0</v>
      </c>
      <c r="G305" s="67">
        <f t="shared" si="137"/>
        <v>0</v>
      </c>
      <c r="H305" s="67">
        <f t="shared" si="137"/>
        <v>0</v>
      </c>
      <c r="I305" s="67">
        <f t="shared" si="137"/>
        <v>0</v>
      </c>
      <c r="J305" s="67">
        <f t="shared" si="137"/>
        <v>12720</v>
      </c>
      <c r="K305" s="67">
        <f t="shared" si="137"/>
        <v>0</v>
      </c>
      <c r="L305" s="67">
        <f t="shared" si="137"/>
        <v>0</v>
      </c>
      <c r="M305" s="67">
        <f t="shared" si="137"/>
        <v>0</v>
      </c>
      <c r="N305" s="67">
        <f t="shared" si="137"/>
        <v>0</v>
      </c>
      <c r="O305" s="67">
        <f t="shared" si="137"/>
        <v>13483.2</v>
      </c>
      <c r="P305" s="67">
        <f t="shared" si="137"/>
        <v>0</v>
      </c>
      <c r="Q305" s="67">
        <f t="shared" si="137"/>
        <v>0</v>
      </c>
      <c r="R305" s="67">
        <f t="shared" si="137"/>
        <v>0</v>
      </c>
      <c r="S305" s="67">
        <f t="shared" si="137"/>
        <v>0</v>
      </c>
      <c r="T305" s="67">
        <f t="shared" si="137"/>
        <v>14292.192000000001</v>
      </c>
      <c r="U305" s="67">
        <f t="shared" si="137"/>
        <v>0</v>
      </c>
      <c r="V305" s="67">
        <f t="shared" si="137"/>
        <v>0</v>
      </c>
      <c r="W305" s="67">
        <f t="shared" si="137"/>
        <v>0</v>
      </c>
    </row>
    <row r="306" spans="1:23" ht="33.75">
      <c r="A306" s="28" t="s">
        <v>147</v>
      </c>
      <c r="B306" s="52" t="s">
        <v>115</v>
      </c>
      <c r="C306" s="16">
        <f>SUM(D306:W306)</f>
        <v>26247.696</v>
      </c>
      <c r="D306" s="18">
        <v>0</v>
      </c>
      <c r="E306" s="18">
        <v>6000</v>
      </c>
      <c r="F306" s="18">
        <v>0</v>
      </c>
      <c r="G306" s="18">
        <v>0</v>
      </c>
      <c r="H306" s="18">
        <v>0</v>
      </c>
      <c r="I306" s="18">
        <f>+D306*1.06</f>
        <v>0</v>
      </c>
      <c r="J306" s="18">
        <f>+E306*1.06</f>
        <v>6360</v>
      </c>
      <c r="K306" s="18">
        <v>0</v>
      </c>
      <c r="L306" s="18">
        <v>0</v>
      </c>
      <c r="M306" s="18">
        <f aca="true" t="shared" si="138" ref="M306:O307">+H306*1.06</f>
        <v>0</v>
      </c>
      <c r="N306" s="18">
        <f t="shared" si="138"/>
        <v>0</v>
      </c>
      <c r="O306" s="18">
        <f t="shared" si="138"/>
        <v>6741.6</v>
      </c>
      <c r="P306" s="18">
        <v>0</v>
      </c>
      <c r="Q306" s="18">
        <v>0</v>
      </c>
      <c r="R306" s="18">
        <v>0</v>
      </c>
      <c r="S306" s="18">
        <f>+N306*1.06</f>
        <v>0</v>
      </c>
      <c r="T306" s="18">
        <f>+O306*1.06</f>
        <v>7146.0960000000005</v>
      </c>
      <c r="U306" s="18">
        <v>0</v>
      </c>
      <c r="V306" s="18">
        <v>0</v>
      </c>
      <c r="W306" s="18">
        <v>0</v>
      </c>
    </row>
    <row r="307" spans="1:23" ht="45.75" thickBot="1">
      <c r="A307" s="28" t="s">
        <v>148</v>
      </c>
      <c r="B307" s="62" t="s">
        <v>116</v>
      </c>
      <c r="C307" s="16">
        <f>SUM(D307:W307)</f>
        <v>26247.696</v>
      </c>
      <c r="D307" s="18">
        <v>0</v>
      </c>
      <c r="E307" s="18">
        <v>6000</v>
      </c>
      <c r="F307" s="18">
        <v>0</v>
      </c>
      <c r="G307" s="18">
        <v>0</v>
      </c>
      <c r="H307" s="18">
        <v>0</v>
      </c>
      <c r="I307" s="18">
        <f>+D307*1.06</f>
        <v>0</v>
      </c>
      <c r="J307" s="18">
        <f>+E307*1.06</f>
        <v>6360</v>
      </c>
      <c r="K307" s="18">
        <v>0</v>
      </c>
      <c r="L307" s="18">
        <v>0</v>
      </c>
      <c r="M307" s="18">
        <f t="shared" si="138"/>
        <v>0</v>
      </c>
      <c r="N307" s="18">
        <f t="shared" si="138"/>
        <v>0</v>
      </c>
      <c r="O307" s="18">
        <f t="shared" si="138"/>
        <v>6741.6</v>
      </c>
      <c r="P307" s="18">
        <v>0</v>
      </c>
      <c r="Q307" s="18">
        <v>0</v>
      </c>
      <c r="R307" s="18">
        <v>0</v>
      </c>
      <c r="S307" s="18">
        <f>+N307*1.06</f>
        <v>0</v>
      </c>
      <c r="T307" s="18">
        <f>+O307*1.06</f>
        <v>7146.0960000000005</v>
      </c>
      <c r="U307" s="18">
        <v>0</v>
      </c>
      <c r="V307" s="18">
        <v>0</v>
      </c>
      <c r="W307" s="18">
        <v>0</v>
      </c>
    </row>
    <row r="308" spans="1:23" ht="12" thickTop="1">
      <c r="A308" s="8"/>
      <c r="B308" s="7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7"/>
    </row>
    <row r="309" spans="1:23" ht="3.75" customHeight="1">
      <c r="A309" s="10"/>
      <c r="B309" s="6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21"/>
    </row>
    <row r="310" spans="1:23" ht="12" thickBot="1">
      <c r="A310" s="11"/>
      <c r="B310" s="14" t="s">
        <v>169</v>
      </c>
      <c r="C310" s="22">
        <f>SUM(D310:W310)</f>
        <v>40664426.259201</v>
      </c>
      <c r="D310" s="22">
        <f>+D269+D244+D195+D125+D9</f>
        <v>691043</v>
      </c>
      <c r="E310" s="22">
        <f aca="true" t="shared" si="139" ref="E310:W310">+E269+E244+E195+E125+E9</f>
        <v>6236299</v>
      </c>
      <c r="F310" s="22">
        <f t="shared" si="139"/>
        <v>150000</v>
      </c>
      <c r="G310" s="22">
        <f t="shared" si="139"/>
        <v>1500000</v>
      </c>
      <c r="H310" s="22">
        <f t="shared" si="139"/>
        <v>2053723</v>
      </c>
      <c r="I310" s="22">
        <f t="shared" si="139"/>
        <v>723609.5800000001</v>
      </c>
      <c r="J310" s="22">
        <f t="shared" si="139"/>
        <v>6575360.369999999</v>
      </c>
      <c r="K310" s="22">
        <f t="shared" si="139"/>
        <v>0</v>
      </c>
      <c r="L310" s="22">
        <f t="shared" si="139"/>
        <v>0</v>
      </c>
      <c r="M310" s="22">
        <f t="shared" si="139"/>
        <v>2177628</v>
      </c>
      <c r="N310" s="22">
        <f t="shared" si="139"/>
        <v>715444.9147999999</v>
      </c>
      <c r="O310" s="22">
        <f t="shared" si="139"/>
        <v>6922267.7559</v>
      </c>
      <c r="P310" s="22">
        <f t="shared" si="139"/>
        <v>0</v>
      </c>
      <c r="Q310" s="22">
        <f t="shared" si="139"/>
        <v>0</v>
      </c>
      <c r="R310" s="22">
        <f t="shared" si="139"/>
        <v>2300982</v>
      </c>
      <c r="S310" s="22">
        <f t="shared" si="139"/>
        <v>795166.6096879999</v>
      </c>
      <c r="T310" s="22">
        <f t="shared" si="139"/>
        <v>7375544.028813</v>
      </c>
      <c r="U310" s="22">
        <f t="shared" si="139"/>
        <v>0</v>
      </c>
      <c r="V310" s="22">
        <f t="shared" si="139"/>
        <v>0</v>
      </c>
      <c r="W310" s="22">
        <f t="shared" si="139"/>
        <v>2447358</v>
      </c>
    </row>
    <row r="311" spans="1:23" s="33" customFormat="1" ht="19.5" customHeight="1" thickBot="1">
      <c r="A311" s="89" t="s">
        <v>167</v>
      </c>
      <c r="B311" s="90"/>
      <c r="C311" s="91">
        <f>+H311+M311+R311+W311</f>
        <v>40664426.259201005</v>
      </c>
      <c r="D311" s="92" t="s">
        <v>205</v>
      </c>
      <c r="E311" s="93"/>
      <c r="F311" s="93"/>
      <c r="G311" s="93"/>
      <c r="H311" s="91">
        <f>SUM(D310:H310)</f>
        <v>10631065</v>
      </c>
      <c r="I311" s="92" t="s">
        <v>206</v>
      </c>
      <c r="J311" s="94"/>
      <c r="K311" s="94"/>
      <c r="L311" s="94"/>
      <c r="M311" s="91">
        <f>SUM(I310:M310)</f>
        <v>9476597.95</v>
      </c>
      <c r="N311" s="92" t="s">
        <v>207</v>
      </c>
      <c r="O311" s="94"/>
      <c r="P311" s="94"/>
      <c r="Q311" s="94"/>
      <c r="R311" s="91">
        <f>SUM(N310:R310)</f>
        <v>9938694.6707</v>
      </c>
      <c r="S311" s="92" t="s">
        <v>208</v>
      </c>
      <c r="T311" s="94"/>
      <c r="U311" s="94"/>
      <c r="V311" s="94"/>
      <c r="W311" s="91">
        <f>SUM(S310:W310)</f>
        <v>10618068.638501</v>
      </c>
    </row>
    <row r="312" spans="1:8" ht="11.25">
      <c r="A312" s="15"/>
      <c r="H312" s="24"/>
    </row>
    <row r="313" spans="1:23" ht="11.25">
      <c r="A313" s="15"/>
      <c r="C313" s="1" t="s">
        <v>166</v>
      </c>
      <c r="D313" s="24"/>
      <c r="H313" s="24"/>
      <c r="I313" s="24"/>
      <c r="J313" s="1" t="s">
        <v>166</v>
      </c>
      <c r="M313" s="24"/>
      <c r="N313" s="25"/>
      <c r="R313" s="24"/>
      <c r="S313" s="26"/>
      <c r="W313" s="24"/>
    </row>
    <row r="314" spans="1:5" ht="11.25">
      <c r="A314" s="15"/>
      <c r="E314" s="24"/>
    </row>
    <row r="315" spans="1:23" ht="11.25">
      <c r="A315" s="15"/>
      <c r="E315" s="24"/>
      <c r="I315" s="24"/>
      <c r="M315" s="24"/>
      <c r="W315" s="24"/>
    </row>
    <row r="316" spans="1:18" ht="11.25">
      <c r="A316" s="15"/>
      <c r="N316" s="24"/>
      <c r="R316" s="24"/>
    </row>
    <row r="317" spans="1:19" ht="11.25">
      <c r="A317" s="15"/>
      <c r="H317" s="24"/>
      <c r="S317" s="24"/>
    </row>
    <row r="318" ht="11.25">
      <c r="A318" s="15"/>
    </row>
    <row r="319" ht="11.25">
      <c r="A319" s="15"/>
    </row>
    <row r="320" ht="11.25">
      <c r="A320" s="15"/>
    </row>
    <row r="321" ht="11.25">
      <c r="A321" s="15"/>
    </row>
    <row r="322" ht="11.25">
      <c r="A322" s="15"/>
    </row>
    <row r="323" ht="11.25">
      <c r="A323" s="15"/>
    </row>
    <row r="324" ht="11.25">
      <c r="A324" s="15"/>
    </row>
    <row r="325" ht="11.25">
      <c r="A325" s="15"/>
    </row>
    <row r="326" ht="11.25">
      <c r="A326" s="15"/>
    </row>
    <row r="327" ht="11.25">
      <c r="A327" s="15"/>
    </row>
    <row r="328" ht="11.25">
      <c r="A328" s="15"/>
    </row>
    <row r="329" ht="11.25">
      <c r="A329" s="15"/>
    </row>
    <row r="330" ht="11.25">
      <c r="A330" s="15"/>
    </row>
    <row r="331" ht="11.25">
      <c r="A331" s="15"/>
    </row>
    <row r="332" ht="11.25">
      <c r="A332" s="15"/>
    </row>
    <row r="333" ht="11.25">
      <c r="A333" s="15"/>
    </row>
    <row r="334" ht="11.25">
      <c r="A334" s="15"/>
    </row>
    <row r="335" ht="11.25">
      <c r="A335" s="15"/>
    </row>
    <row r="336" ht="11.25">
      <c r="A336" s="15"/>
    </row>
    <row r="337" ht="11.25">
      <c r="A337" s="15"/>
    </row>
    <row r="338" ht="11.25">
      <c r="A338" s="15"/>
    </row>
    <row r="339" ht="11.25">
      <c r="A339" s="15"/>
    </row>
    <row r="340" ht="11.25">
      <c r="A340" s="15"/>
    </row>
    <row r="341" ht="11.25">
      <c r="A341" s="15"/>
    </row>
    <row r="342" ht="11.25">
      <c r="A342" s="15"/>
    </row>
    <row r="343" ht="11.25">
      <c r="A343" s="15"/>
    </row>
    <row r="344" ht="11.25">
      <c r="A344" s="15"/>
    </row>
    <row r="345" ht="11.25">
      <c r="A345" s="15"/>
    </row>
    <row r="346" ht="11.25">
      <c r="A346" s="15"/>
    </row>
    <row r="347" ht="11.25">
      <c r="A347" s="15"/>
    </row>
    <row r="348" ht="11.25">
      <c r="A348" s="15"/>
    </row>
    <row r="349" ht="11.25">
      <c r="A349" s="15"/>
    </row>
    <row r="350" ht="11.25">
      <c r="A350" s="15"/>
    </row>
    <row r="351" ht="11.25">
      <c r="A351" s="15"/>
    </row>
    <row r="352" ht="11.25">
      <c r="A352" s="15"/>
    </row>
    <row r="353" ht="11.25">
      <c r="A353" s="15"/>
    </row>
    <row r="354" ht="11.25">
      <c r="A354" s="15"/>
    </row>
    <row r="355" ht="11.25">
      <c r="A355" s="15"/>
    </row>
    <row r="356" ht="11.25">
      <c r="A356" s="15"/>
    </row>
    <row r="357" ht="11.25">
      <c r="A357" s="15"/>
    </row>
    <row r="358" ht="11.25">
      <c r="A358" s="15"/>
    </row>
    <row r="359" ht="11.25">
      <c r="A359" s="15"/>
    </row>
    <row r="360" ht="11.25">
      <c r="A360" s="15"/>
    </row>
    <row r="361" ht="11.25">
      <c r="A361" s="15"/>
    </row>
    <row r="362" ht="11.25">
      <c r="A362" s="15"/>
    </row>
    <row r="363" ht="11.25">
      <c r="A363" s="15"/>
    </row>
    <row r="364" ht="11.25">
      <c r="A364" s="15"/>
    </row>
    <row r="365" ht="11.25">
      <c r="A365" s="15"/>
    </row>
    <row r="366" ht="11.25">
      <c r="A366" s="15"/>
    </row>
    <row r="367" ht="11.25">
      <c r="A367" s="15"/>
    </row>
    <row r="368" ht="11.25">
      <c r="A368" s="15"/>
    </row>
    <row r="369" ht="11.25">
      <c r="A369" s="15"/>
    </row>
    <row r="370" ht="11.25">
      <c r="A370" s="15"/>
    </row>
    <row r="371" ht="11.25">
      <c r="A371" s="15"/>
    </row>
    <row r="372" ht="11.25">
      <c r="A372" s="15"/>
    </row>
    <row r="373" ht="11.25">
      <c r="A373" s="15"/>
    </row>
    <row r="374" ht="11.25">
      <c r="A374" s="15"/>
    </row>
    <row r="375" ht="11.25">
      <c r="A375" s="15"/>
    </row>
    <row r="376" ht="11.25">
      <c r="A376" s="15"/>
    </row>
    <row r="377" ht="11.25">
      <c r="A377" s="15"/>
    </row>
    <row r="378" ht="11.25">
      <c r="A378" s="15"/>
    </row>
    <row r="379" ht="11.25">
      <c r="A379" s="15"/>
    </row>
    <row r="380" ht="11.25">
      <c r="A380" s="15"/>
    </row>
    <row r="381" ht="11.25">
      <c r="A381" s="15"/>
    </row>
    <row r="382" ht="11.25">
      <c r="A382" s="15"/>
    </row>
    <row r="383" ht="11.25">
      <c r="A383" s="15"/>
    </row>
    <row r="384" ht="11.25">
      <c r="A384" s="15"/>
    </row>
    <row r="385" ht="11.25">
      <c r="A385" s="15"/>
    </row>
    <row r="386" ht="11.25">
      <c r="A386" s="15"/>
    </row>
    <row r="387" ht="11.25">
      <c r="A387" s="15"/>
    </row>
    <row r="388" ht="11.25">
      <c r="A388" s="15"/>
    </row>
    <row r="389" ht="11.25">
      <c r="A389" s="15"/>
    </row>
    <row r="390" ht="11.25">
      <c r="A390" s="15"/>
    </row>
    <row r="391" ht="11.25">
      <c r="A391" s="15"/>
    </row>
    <row r="392" ht="11.25">
      <c r="A392" s="15"/>
    </row>
    <row r="393" ht="11.25">
      <c r="A393" s="15"/>
    </row>
    <row r="394" ht="11.25">
      <c r="A394" s="15"/>
    </row>
    <row r="395" ht="11.25">
      <c r="A395" s="15"/>
    </row>
    <row r="396" ht="11.25">
      <c r="A396" s="15"/>
    </row>
    <row r="397" ht="11.25">
      <c r="A397" s="15"/>
    </row>
    <row r="398" ht="11.25">
      <c r="A398" s="15"/>
    </row>
    <row r="399" ht="11.25">
      <c r="A399" s="15"/>
    </row>
    <row r="400" ht="11.25">
      <c r="A400" s="15"/>
    </row>
    <row r="401" ht="11.25">
      <c r="A401" s="15"/>
    </row>
    <row r="402" ht="11.25">
      <c r="A402" s="15"/>
    </row>
    <row r="403" ht="11.25">
      <c r="A403" s="15"/>
    </row>
    <row r="404" ht="11.25">
      <c r="A404" s="15"/>
    </row>
    <row r="405" ht="11.25">
      <c r="A405" s="15"/>
    </row>
    <row r="406" ht="11.25">
      <c r="A406" s="15"/>
    </row>
    <row r="407" ht="11.25">
      <c r="A407" s="15"/>
    </row>
    <row r="408" ht="11.25">
      <c r="A408" s="15"/>
    </row>
    <row r="409" ht="11.25">
      <c r="A409" s="15"/>
    </row>
    <row r="410" ht="11.25">
      <c r="A410" s="15"/>
    </row>
    <row r="411" ht="11.25">
      <c r="A411" s="15"/>
    </row>
    <row r="412" ht="11.25">
      <c r="A412" s="15"/>
    </row>
    <row r="413" ht="11.25">
      <c r="A413" s="15"/>
    </row>
    <row r="414" ht="11.25">
      <c r="A414" s="15"/>
    </row>
    <row r="415" ht="11.25">
      <c r="A415" s="15"/>
    </row>
    <row r="416" ht="11.25">
      <c r="A416" s="15"/>
    </row>
    <row r="417" ht="11.25">
      <c r="A417" s="15"/>
    </row>
    <row r="418" ht="11.25">
      <c r="A418" s="15"/>
    </row>
    <row r="419" ht="11.25">
      <c r="A419" s="15"/>
    </row>
    <row r="420" ht="11.25">
      <c r="A420" s="15"/>
    </row>
    <row r="421" ht="11.25">
      <c r="A421" s="15"/>
    </row>
    <row r="422" ht="11.25">
      <c r="A422" s="15"/>
    </row>
    <row r="423" ht="11.25">
      <c r="A423" s="15"/>
    </row>
    <row r="424" ht="11.25">
      <c r="A424" s="15"/>
    </row>
    <row r="425" ht="11.25">
      <c r="A425" s="15"/>
    </row>
    <row r="426" ht="11.25">
      <c r="A426" s="15"/>
    </row>
    <row r="427" ht="11.25">
      <c r="A427" s="15"/>
    </row>
    <row r="428" ht="11.25">
      <c r="A428" s="15"/>
    </row>
    <row r="429" ht="11.25">
      <c r="A429" s="15"/>
    </row>
    <row r="430" ht="11.25">
      <c r="A430" s="15"/>
    </row>
    <row r="431" ht="11.25">
      <c r="A431" s="15"/>
    </row>
    <row r="432" ht="11.25">
      <c r="A432" s="15"/>
    </row>
    <row r="433" ht="11.25">
      <c r="A433" s="15"/>
    </row>
    <row r="434" ht="11.25">
      <c r="A434" s="15"/>
    </row>
    <row r="435" ht="11.25">
      <c r="A435" s="15"/>
    </row>
    <row r="436" ht="11.25">
      <c r="A436" s="15"/>
    </row>
    <row r="437" ht="11.25">
      <c r="A437" s="15"/>
    </row>
    <row r="438" ht="11.25">
      <c r="A438" s="15"/>
    </row>
    <row r="439" ht="11.25">
      <c r="A439" s="15"/>
    </row>
    <row r="440" ht="11.25">
      <c r="A440" s="15"/>
    </row>
    <row r="441" ht="11.25">
      <c r="A441" s="15"/>
    </row>
    <row r="442" ht="11.25">
      <c r="A442" s="15"/>
    </row>
    <row r="443" ht="11.25">
      <c r="A443" s="15"/>
    </row>
    <row r="444" ht="11.25">
      <c r="A444" s="15"/>
    </row>
    <row r="445" ht="11.25">
      <c r="A445" s="15"/>
    </row>
    <row r="446" ht="11.25">
      <c r="A446" s="15"/>
    </row>
    <row r="447" ht="11.25">
      <c r="A447" s="15"/>
    </row>
    <row r="448" ht="11.25">
      <c r="A448" s="15"/>
    </row>
    <row r="449" ht="11.25">
      <c r="A449" s="15"/>
    </row>
    <row r="450" ht="11.25">
      <c r="A450" s="15"/>
    </row>
    <row r="451" ht="11.25">
      <c r="A451" s="15"/>
    </row>
    <row r="452" ht="11.25">
      <c r="A452" s="15"/>
    </row>
    <row r="453" ht="11.25">
      <c r="A453" s="15"/>
    </row>
    <row r="454" ht="11.25">
      <c r="A454" s="15"/>
    </row>
    <row r="455" ht="11.25">
      <c r="A455" s="15"/>
    </row>
    <row r="456" ht="11.25">
      <c r="A456" s="15"/>
    </row>
    <row r="457" ht="11.25">
      <c r="A457" s="15"/>
    </row>
    <row r="458" ht="11.25">
      <c r="A458" s="15"/>
    </row>
    <row r="459" ht="11.25">
      <c r="A459" s="15"/>
    </row>
    <row r="460" ht="11.25">
      <c r="A460" s="15"/>
    </row>
    <row r="461" ht="11.25">
      <c r="A461" s="15"/>
    </row>
    <row r="462" ht="11.25">
      <c r="A462" s="15"/>
    </row>
    <row r="463" ht="11.25">
      <c r="A463" s="15"/>
    </row>
    <row r="464" ht="11.25">
      <c r="A464" s="15"/>
    </row>
    <row r="465" ht="11.25">
      <c r="A465" s="15"/>
    </row>
    <row r="466" ht="11.25">
      <c r="A466" s="15"/>
    </row>
    <row r="467" ht="11.25">
      <c r="A467" s="15"/>
    </row>
    <row r="468" ht="11.25">
      <c r="A468" s="15"/>
    </row>
    <row r="469" ht="11.25">
      <c r="A469" s="15"/>
    </row>
    <row r="470" ht="11.25">
      <c r="A470" s="15"/>
    </row>
    <row r="471" ht="11.25">
      <c r="A471" s="15"/>
    </row>
    <row r="472" ht="11.25">
      <c r="A472" s="15"/>
    </row>
    <row r="473" ht="11.25">
      <c r="A473" s="15"/>
    </row>
    <row r="474" ht="11.25">
      <c r="A474" s="15"/>
    </row>
    <row r="475" ht="11.25">
      <c r="A475" s="15"/>
    </row>
    <row r="476" ht="11.25">
      <c r="A476" s="15"/>
    </row>
    <row r="477" ht="11.25">
      <c r="A477" s="15"/>
    </row>
    <row r="478" ht="11.25">
      <c r="A478" s="15"/>
    </row>
    <row r="479" ht="11.25">
      <c r="A479" s="15"/>
    </row>
    <row r="480" ht="11.25">
      <c r="A480" s="15"/>
    </row>
    <row r="481" ht="11.25">
      <c r="A481" s="15"/>
    </row>
    <row r="482" ht="11.25">
      <c r="A482" s="15"/>
    </row>
    <row r="483" ht="11.25">
      <c r="A483" s="15"/>
    </row>
    <row r="484" ht="11.25">
      <c r="A484" s="15"/>
    </row>
    <row r="485" ht="11.25">
      <c r="A485" s="15"/>
    </row>
    <row r="486" ht="11.25">
      <c r="A486" s="15"/>
    </row>
    <row r="487" ht="11.25">
      <c r="A487" s="15"/>
    </row>
    <row r="488" ht="11.25">
      <c r="A488" s="15"/>
    </row>
    <row r="489" ht="11.25">
      <c r="A489" s="15"/>
    </row>
    <row r="490" ht="11.25">
      <c r="A490" s="15"/>
    </row>
    <row r="491" ht="11.25">
      <c r="A491" s="15"/>
    </row>
    <row r="492" ht="11.25">
      <c r="A492" s="15"/>
    </row>
    <row r="493" ht="11.25">
      <c r="A493" s="15"/>
    </row>
    <row r="494" ht="11.25">
      <c r="A494" s="15"/>
    </row>
    <row r="495" ht="11.25">
      <c r="A495" s="15"/>
    </row>
    <row r="496" ht="11.25">
      <c r="A496" s="15"/>
    </row>
    <row r="497" ht="11.25">
      <c r="A497" s="15"/>
    </row>
    <row r="498" ht="11.25">
      <c r="A498" s="15"/>
    </row>
    <row r="499" ht="11.25">
      <c r="A499" s="15"/>
    </row>
    <row r="500" ht="11.25">
      <c r="A500" s="15"/>
    </row>
    <row r="501" ht="11.25">
      <c r="A501" s="15"/>
    </row>
    <row r="502" ht="11.25">
      <c r="A502" s="15"/>
    </row>
    <row r="503" ht="11.25">
      <c r="A503" s="15"/>
    </row>
    <row r="504" ht="11.25">
      <c r="A504" s="15"/>
    </row>
    <row r="505" ht="11.25">
      <c r="A505" s="15"/>
    </row>
    <row r="506" ht="11.25">
      <c r="A506" s="15"/>
    </row>
    <row r="507" ht="11.25">
      <c r="A507" s="15"/>
    </row>
    <row r="508" ht="11.25">
      <c r="A508" s="15"/>
    </row>
    <row r="509" ht="11.25">
      <c r="A509" s="15"/>
    </row>
    <row r="510" ht="11.25">
      <c r="A510" s="15"/>
    </row>
    <row r="511" ht="11.25">
      <c r="A511" s="15"/>
    </row>
    <row r="512" ht="11.25">
      <c r="A512" s="15"/>
    </row>
    <row r="513" ht="11.25">
      <c r="A513" s="15"/>
    </row>
    <row r="514" ht="11.25">
      <c r="A514" s="15"/>
    </row>
    <row r="515" ht="11.25">
      <c r="A515" s="15"/>
    </row>
    <row r="516" ht="11.25">
      <c r="A516" s="15"/>
    </row>
    <row r="517" ht="11.25">
      <c r="A517" s="15"/>
    </row>
    <row r="518" ht="11.25">
      <c r="A518" s="15"/>
    </row>
    <row r="519" ht="11.25">
      <c r="A519" s="15"/>
    </row>
    <row r="520" ht="11.25">
      <c r="A520" s="15"/>
    </row>
    <row r="521" ht="11.25">
      <c r="A521" s="15"/>
    </row>
    <row r="522" ht="11.25">
      <c r="A522" s="15"/>
    </row>
    <row r="523" ht="11.25">
      <c r="A523" s="15"/>
    </row>
    <row r="524" ht="11.25">
      <c r="A524" s="15"/>
    </row>
    <row r="525" ht="11.25">
      <c r="A525" s="15"/>
    </row>
    <row r="526" ht="11.25">
      <c r="A526" s="15"/>
    </row>
    <row r="527" ht="11.25">
      <c r="A527" s="15"/>
    </row>
    <row r="528" ht="11.25">
      <c r="A528" s="15"/>
    </row>
    <row r="529" ht="11.25">
      <c r="A529" s="15"/>
    </row>
    <row r="530" ht="11.25">
      <c r="A530" s="15"/>
    </row>
    <row r="531" ht="11.25">
      <c r="A531" s="15"/>
    </row>
    <row r="532" ht="11.25">
      <c r="A532" s="15"/>
    </row>
    <row r="533" ht="11.25">
      <c r="A533" s="15"/>
    </row>
    <row r="534" ht="11.25">
      <c r="A534" s="15"/>
    </row>
    <row r="535" ht="11.25">
      <c r="A535" s="15"/>
    </row>
    <row r="536" ht="11.25">
      <c r="A536" s="15"/>
    </row>
    <row r="537" ht="11.25">
      <c r="A537" s="15"/>
    </row>
    <row r="538" ht="11.25">
      <c r="A538" s="15"/>
    </row>
    <row r="539" ht="11.25">
      <c r="A539" s="15"/>
    </row>
    <row r="540" ht="11.25">
      <c r="A540" s="15"/>
    </row>
    <row r="541" ht="11.25">
      <c r="A541" s="15"/>
    </row>
    <row r="542" ht="11.25">
      <c r="A542" s="15"/>
    </row>
    <row r="543" ht="11.25">
      <c r="A543" s="15"/>
    </row>
    <row r="544" ht="11.25">
      <c r="A544" s="15"/>
    </row>
    <row r="545" ht="11.25">
      <c r="A545" s="15"/>
    </row>
    <row r="546" ht="11.25">
      <c r="A546" s="15"/>
    </row>
    <row r="547" ht="11.25">
      <c r="A547" s="15"/>
    </row>
    <row r="548" ht="11.25">
      <c r="A548" s="15"/>
    </row>
    <row r="549" ht="11.25">
      <c r="A549" s="15"/>
    </row>
    <row r="550" ht="11.25">
      <c r="A550" s="15"/>
    </row>
    <row r="551" ht="11.25">
      <c r="A551" s="15"/>
    </row>
    <row r="552" ht="11.25">
      <c r="A552" s="15"/>
    </row>
    <row r="553" ht="11.25">
      <c r="A553" s="15"/>
    </row>
    <row r="554" ht="11.25">
      <c r="A554" s="15"/>
    </row>
    <row r="555" ht="11.25">
      <c r="A555" s="15"/>
    </row>
    <row r="556" ht="11.25">
      <c r="A556" s="15"/>
    </row>
    <row r="557" ht="11.25">
      <c r="A557" s="15"/>
    </row>
    <row r="558" ht="11.25">
      <c r="A558" s="15"/>
    </row>
    <row r="559" ht="11.25">
      <c r="A559" s="15"/>
    </row>
    <row r="560" ht="11.25">
      <c r="A560" s="15"/>
    </row>
    <row r="561" ht="11.25">
      <c r="A561" s="15"/>
    </row>
    <row r="562" ht="11.25">
      <c r="A562" s="15"/>
    </row>
    <row r="563" ht="11.25">
      <c r="A563" s="15"/>
    </row>
    <row r="564" ht="11.25">
      <c r="A564" s="15"/>
    </row>
    <row r="565" ht="11.25">
      <c r="A565" s="15"/>
    </row>
    <row r="566" ht="11.25">
      <c r="A566" s="15"/>
    </row>
    <row r="567" ht="11.25">
      <c r="A567" s="15"/>
    </row>
    <row r="568" ht="11.25">
      <c r="A568" s="15"/>
    </row>
    <row r="569" ht="11.25">
      <c r="A569" s="15"/>
    </row>
    <row r="570" ht="11.25">
      <c r="A570" s="15"/>
    </row>
    <row r="571" ht="11.25">
      <c r="A571" s="15"/>
    </row>
    <row r="572" ht="11.25">
      <c r="A572" s="15"/>
    </row>
    <row r="573" ht="11.25">
      <c r="A573" s="15"/>
    </row>
    <row r="574" ht="11.25">
      <c r="A574" s="15"/>
    </row>
    <row r="575" ht="11.25">
      <c r="A575" s="15"/>
    </row>
    <row r="576" ht="11.25">
      <c r="A576" s="15"/>
    </row>
    <row r="577" ht="11.25">
      <c r="A577" s="15"/>
    </row>
    <row r="578" ht="11.25">
      <c r="A578" s="15"/>
    </row>
    <row r="579" ht="11.25">
      <c r="A579" s="15"/>
    </row>
    <row r="580" ht="11.25">
      <c r="A580" s="15"/>
    </row>
    <row r="581" ht="11.25">
      <c r="A581" s="15"/>
    </row>
    <row r="582" ht="11.25">
      <c r="A582" s="15"/>
    </row>
    <row r="583" ht="11.25">
      <c r="A583" s="15"/>
    </row>
    <row r="584" ht="11.25">
      <c r="A584" s="15"/>
    </row>
    <row r="585" ht="11.25">
      <c r="A585" s="15"/>
    </row>
    <row r="586" ht="11.25">
      <c r="A586" s="15"/>
    </row>
    <row r="587" ht="11.25">
      <c r="A587" s="15"/>
    </row>
    <row r="588" ht="11.25">
      <c r="A588" s="15"/>
    </row>
    <row r="589" ht="11.25">
      <c r="A589" s="15"/>
    </row>
    <row r="590" ht="11.25">
      <c r="A590" s="15"/>
    </row>
    <row r="591" ht="11.25">
      <c r="A591" s="15"/>
    </row>
    <row r="592" ht="11.25">
      <c r="A592" s="15"/>
    </row>
    <row r="593" ht="11.25">
      <c r="A593" s="15"/>
    </row>
    <row r="594" ht="11.25">
      <c r="A594" s="15"/>
    </row>
    <row r="595" ht="11.25">
      <c r="A595" s="15"/>
    </row>
    <row r="596" ht="11.25">
      <c r="A596" s="15"/>
    </row>
    <row r="597" ht="11.25">
      <c r="A597" s="15"/>
    </row>
    <row r="598" ht="11.25">
      <c r="A598" s="15"/>
    </row>
    <row r="599" ht="11.25">
      <c r="A599" s="15"/>
    </row>
    <row r="600" ht="11.25">
      <c r="A600" s="15"/>
    </row>
    <row r="601" ht="11.25">
      <c r="A601" s="15"/>
    </row>
    <row r="602" ht="11.25">
      <c r="A602" s="15"/>
    </row>
    <row r="603" ht="11.25">
      <c r="A603" s="15"/>
    </row>
    <row r="604" ht="11.25">
      <c r="A604" s="15"/>
    </row>
    <row r="605" ht="11.25">
      <c r="A605" s="15"/>
    </row>
    <row r="606" ht="11.25">
      <c r="A606" s="15"/>
    </row>
    <row r="607" ht="11.25">
      <c r="A607" s="15"/>
    </row>
    <row r="608" ht="11.25">
      <c r="A608" s="15"/>
    </row>
    <row r="609" ht="11.25">
      <c r="A609" s="15"/>
    </row>
    <row r="610" ht="11.25">
      <c r="A610" s="15"/>
    </row>
    <row r="611" ht="11.25">
      <c r="A611" s="15"/>
    </row>
    <row r="612" ht="11.25">
      <c r="A612" s="15"/>
    </row>
    <row r="613" ht="11.25">
      <c r="A613" s="15"/>
    </row>
    <row r="614" ht="11.25">
      <c r="A614" s="15"/>
    </row>
    <row r="615" ht="11.25">
      <c r="A615" s="15"/>
    </row>
    <row r="616" ht="11.25">
      <c r="A616" s="15"/>
    </row>
    <row r="617" ht="11.25">
      <c r="A617" s="15"/>
    </row>
    <row r="618" ht="11.25">
      <c r="A618" s="15"/>
    </row>
    <row r="619" ht="11.25">
      <c r="A619" s="15"/>
    </row>
    <row r="620" ht="11.25">
      <c r="A620" s="15"/>
    </row>
    <row r="621" ht="11.25">
      <c r="A621" s="15"/>
    </row>
    <row r="622" ht="11.25">
      <c r="A622" s="15"/>
    </row>
    <row r="623" ht="11.25">
      <c r="A623" s="15"/>
    </row>
    <row r="624" ht="11.25">
      <c r="A624" s="15"/>
    </row>
    <row r="625" ht="11.25">
      <c r="A625" s="15"/>
    </row>
    <row r="626" ht="11.25">
      <c r="A626" s="15"/>
    </row>
    <row r="627" ht="11.25">
      <c r="A627" s="15"/>
    </row>
    <row r="628" ht="11.25">
      <c r="A628" s="15"/>
    </row>
    <row r="629" ht="11.25">
      <c r="A629" s="15"/>
    </row>
    <row r="630" ht="11.25">
      <c r="A630" s="15"/>
    </row>
    <row r="631" ht="11.25">
      <c r="A631" s="15"/>
    </row>
    <row r="632" ht="11.25">
      <c r="A632" s="15"/>
    </row>
    <row r="633" ht="11.25">
      <c r="A633" s="15"/>
    </row>
    <row r="634" ht="11.25">
      <c r="A634" s="15"/>
    </row>
    <row r="635" ht="11.25">
      <c r="A635" s="15"/>
    </row>
    <row r="636" ht="11.25">
      <c r="A636" s="15"/>
    </row>
    <row r="637" ht="11.25">
      <c r="A637" s="15"/>
    </row>
    <row r="638" ht="11.25">
      <c r="A638" s="15"/>
    </row>
    <row r="639" ht="11.25">
      <c r="A639" s="15"/>
    </row>
    <row r="640" ht="11.25">
      <c r="A640" s="15"/>
    </row>
    <row r="641" ht="11.25">
      <c r="A641" s="15"/>
    </row>
    <row r="642" ht="11.25">
      <c r="A642" s="15"/>
    </row>
    <row r="643" ht="11.25">
      <c r="A643" s="15"/>
    </row>
    <row r="644" ht="11.25">
      <c r="A644" s="15"/>
    </row>
    <row r="645" ht="11.25">
      <c r="A645" s="15"/>
    </row>
    <row r="646" ht="11.25">
      <c r="A646" s="15"/>
    </row>
    <row r="647" ht="11.25">
      <c r="A647" s="15"/>
    </row>
    <row r="648" ht="11.25">
      <c r="A648" s="15"/>
    </row>
    <row r="649" ht="11.25">
      <c r="A649" s="15"/>
    </row>
    <row r="650" ht="11.25">
      <c r="A650" s="15"/>
    </row>
    <row r="651" ht="11.25">
      <c r="A651" s="15"/>
    </row>
    <row r="652" ht="11.25">
      <c r="A652" s="15"/>
    </row>
    <row r="653" ht="11.25">
      <c r="A653" s="15"/>
    </row>
    <row r="654" ht="11.25">
      <c r="A654" s="15"/>
    </row>
    <row r="655" ht="11.25">
      <c r="A655" s="15"/>
    </row>
    <row r="656" ht="11.25">
      <c r="A656" s="15"/>
    </row>
    <row r="657" ht="11.25">
      <c r="A657" s="15"/>
    </row>
    <row r="658" ht="11.25">
      <c r="A658" s="15"/>
    </row>
    <row r="659" ht="11.25">
      <c r="A659" s="15"/>
    </row>
    <row r="660" ht="11.25">
      <c r="A660" s="15"/>
    </row>
    <row r="661" ht="11.25">
      <c r="A661" s="15"/>
    </row>
    <row r="662" ht="11.25">
      <c r="A662" s="15"/>
    </row>
    <row r="663" ht="11.25">
      <c r="A663" s="15"/>
    </row>
    <row r="664" ht="11.25">
      <c r="A664" s="15"/>
    </row>
    <row r="665" ht="11.25">
      <c r="A665" s="15"/>
    </row>
    <row r="666" ht="11.25">
      <c r="A666" s="15"/>
    </row>
    <row r="667" ht="11.25">
      <c r="A667" s="15"/>
    </row>
    <row r="668" ht="11.25">
      <c r="A668" s="15"/>
    </row>
    <row r="669" ht="11.25">
      <c r="A669" s="15"/>
    </row>
    <row r="670" ht="11.25">
      <c r="A670" s="15"/>
    </row>
    <row r="671" ht="11.25">
      <c r="A671" s="15"/>
    </row>
    <row r="672" ht="11.25">
      <c r="A672" s="15"/>
    </row>
    <row r="673" ht="11.25">
      <c r="A673" s="15"/>
    </row>
    <row r="674" ht="11.25">
      <c r="A674" s="15"/>
    </row>
    <row r="675" ht="11.25">
      <c r="A675" s="15"/>
    </row>
    <row r="676" ht="11.25">
      <c r="A676" s="15"/>
    </row>
    <row r="677" ht="11.25">
      <c r="A677" s="15"/>
    </row>
    <row r="678" ht="11.25">
      <c r="A678" s="15"/>
    </row>
    <row r="679" ht="11.25">
      <c r="A679" s="15"/>
    </row>
    <row r="680" ht="11.25">
      <c r="A680" s="15"/>
    </row>
    <row r="681" ht="11.25">
      <c r="A681" s="15"/>
    </row>
    <row r="682" ht="11.25">
      <c r="A682" s="15"/>
    </row>
    <row r="683" ht="11.25">
      <c r="A683" s="15"/>
    </row>
    <row r="684" ht="11.25">
      <c r="A684" s="15"/>
    </row>
    <row r="685" ht="11.25">
      <c r="A685" s="15"/>
    </row>
    <row r="686" ht="11.25">
      <c r="A686" s="15"/>
    </row>
    <row r="687" ht="11.25">
      <c r="A687" s="15"/>
    </row>
    <row r="688" ht="11.25">
      <c r="A688" s="15"/>
    </row>
    <row r="689" ht="11.25">
      <c r="A689" s="15"/>
    </row>
    <row r="690" ht="11.25">
      <c r="A690" s="15"/>
    </row>
    <row r="691" ht="11.25">
      <c r="A691" s="15"/>
    </row>
    <row r="692" ht="11.25">
      <c r="A692" s="15"/>
    </row>
    <row r="693" ht="11.25">
      <c r="A693" s="15"/>
    </row>
    <row r="694" ht="11.25">
      <c r="A694" s="15"/>
    </row>
    <row r="695" ht="11.25">
      <c r="A695" s="15"/>
    </row>
    <row r="696" ht="11.25">
      <c r="A696" s="15"/>
    </row>
    <row r="697" ht="11.25">
      <c r="A697" s="15"/>
    </row>
    <row r="698" ht="11.25">
      <c r="A698" s="15"/>
    </row>
    <row r="699" ht="11.25">
      <c r="A699" s="15"/>
    </row>
    <row r="700" ht="11.25">
      <c r="A700" s="15"/>
    </row>
    <row r="701" ht="11.25">
      <c r="A701" s="15"/>
    </row>
    <row r="702" ht="11.25">
      <c r="A702" s="15"/>
    </row>
    <row r="703" ht="11.25">
      <c r="A703" s="15"/>
    </row>
    <row r="704" ht="11.25">
      <c r="A704" s="15"/>
    </row>
    <row r="705" ht="11.25">
      <c r="A705" s="15"/>
    </row>
    <row r="706" ht="11.25">
      <c r="A706" s="15"/>
    </row>
    <row r="707" ht="11.25">
      <c r="A707" s="15"/>
    </row>
    <row r="708" ht="11.25">
      <c r="A708" s="15"/>
    </row>
    <row r="709" ht="11.25">
      <c r="A709" s="15"/>
    </row>
    <row r="710" ht="11.25">
      <c r="A710" s="15"/>
    </row>
    <row r="711" ht="11.25">
      <c r="A711" s="15"/>
    </row>
    <row r="712" ht="11.25">
      <c r="A712" s="15"/>
    </row>
    <row r="713" ht="11.25">
      <c r="A713" s="15"/>
    </row>
    <row r="714" ht="11.25">
      <c r="A714" s="15"/>
    </row>
    <row r="715" ht="11.25">
      <c r="A715" s="15"/>
    </row>
    <row r="716" ht="11.25">
      <c r="A716" s="15"/>
    </row>
    <row r="717" ht="11.25">
      <c r="A717" s="15"/>
    </row>
    <row r="718" ht="11.25">
      <c r="A718" s="15"/>
    </row>
    <row r="719" ht="11.25">
      <c r="A719" s="15"/>
    </row>
    <row r="720" ht="11.25">
      <c r="A720" s="15"/>
    </row>
    <row r="721" ht="11.25">
      <c r="A721" s="15"/>
    </row>
    <row r="722" ht="11.25">
      <c r="A722" s="15"/>
    </row>
    <row r="723" ht="11.25">
      <c r="A723" s="15"/>
    </row>
    <row r="724" ht="11.25">
      <c r="A724" s="15"/>
    </row>
    <row r="725" ht="11.25">
      <c r="A725" s="15"/>
    </row>
    <row r="726" ht="11.25">
      <c r="A726" s="15"/>
    </row>
    <row r="727" ht="11.25">
      <c r="A727" s="15"/>
    </row>
    <row r="728" ht="11.25">
      <c r="A728" s="15"/>
    </row>
    <row r="729" ht="11.25">
      <c r="A729" s="15"/>
    </row>
    <row r="730" ht="11.25">
      <c r="A730" s="15"/>
    </row>
    <row r="731" ht="11.25">
      <c r="A731" s="15"/>
    </row>
    <row r="732" ht="11.25">
      <c r="A732" s="15"/>
    </row>
    <row r="733" ht="11.25">
      <c r="A733" s="15"/>
    </row>
    <row r="734" ht="11.25">
      <c r="A734" s="15"/>
    </row>
    <row r="735" ht="11.25">
      <c r="A735" s="15"/>
    </row>
    <row r="736" ht="11.25">
      <c r="A736" s="15"/>
    </row>
    <row r="737" ht="11.25">
      <c r="A737" s="15"/>
    </row>
    <row r="738" ht="11.25">
      <c r="A738" s="15"/>
    </row>
    <row r="739" ht="11.25">
      <c r="A739" s="15"/>
    </row>
    <row r="740" ht="11.25">
      <c r="A740" s="15"/>
    </row>
    <row r="741" ht="11.25">
      <c r="A741" s="15"/>
    </row>
    <row r="742" ht="11.25">
      <c r="A742" s="15"/>
    </row>
    <row r="743" ht="11.25">
      <c r="A743" s="15"/>
    </row>
    <row r="744" ht="11.25">
      <c r="A744" s="15"/>
    </row>
    <row r="745" ht="11.25">
      <c r="A745" s="15"/>
    </row>
    <row r="746" ht="11.25">
      <c r="A746" s="15"/>
    </row>
    <row r="747" ht="11.25">
      <c r="A747" s="15"/>
    </row>
    <row r="748" ht="11.25">
      <c r="A748" s="15"/>
    </row>
    <row r="749" ht="11.25">
      <c r="A749" s="15"/>
    </row>
    <row r="750" ht="11.25">
      <c r="A750" s="15"/>
    </row>
    <row r="751" ht="11.25">
      <c r="A751" s="15"/>
    </row>
    <row r="752" ht="11.25">
      <c r="A752" s="15"/>
    </row>
    <row r="753" ht="11.25">
      <c r="A753" s="15"/>
    </row>
    <row r="754" ht="11.25">
      <c r="A754" s="15"/>
    </row>
    <row r="755" ht="11.25">
      <c r="A755" s="15"/>
    </row>
    <row r="756" ht="11.25">
      <c r="A756" s="15"/>
    </row>
    <row r="757" ht="11.25">
      <c r="A757" s="15"/>
    </row>
    <row r="758" ht="11.25">
      <c r="A758" s="15"/>
    </row>
    <row r="759" ht="11.25">
      <c r="A759" s="15"/>
    </row>
    <row r="760" ht="11.25">
      <c r="A760" s="15"/>
    </row>
    <row r="761" ht="11.25">
      <c r="A761" s="15"/>
    </row>
    <row r="762" ht="11.25">
      <c r="A762" s="15"/>
    </row>
    <row r="763" ht="11.25">
      <c r="A763" s="15"/>
    </row>
    <row r="764" ht="11.25">
      <c r="A764" s="15"/>
    </row>
    <row r="765" ht="11.25">
      <c r="A765" s="15"/>
    </row>
    <row r="766" ht="11.25">
      <c r="A766" s="15"/>
    </row>
    <row r="767" ht="11.25">
      <c r="A767" s="15"/>
    </row>
    <row r="768" ht="11.25">
      <c r="A768" s="15"/>
    </row>
    <row r="769" ht="11.25">
      <c r="A769" s="15"/>
    </row>
    <row r="770" ht="11.25">
      <c r="A770" s="15"/>
    </row>
    <row r="771" ht="11.25">
      <c r="A771" s="15"/>
    </row>
    <row r="772" ht="11.25">
      <c r="A772" s="15"/>
    </row>
    <row r="773" ht="11.25">
      <c r="A773" s="15"/>
    </row>
    <row r="774" ht="11.25">
      <c r="A774" s="15"/>
    </row>
    <row r="775" ht="11.25">
      <c r="A775" s="15"/>
    </row>
    <row r="776" ht="11.25">
      <c r="A776" s="15"/>
    </row>
    <row r="777" ht="11.25">
      <c r="A777" s="15"/>
    </row>
    <row r="778" ht="11.25">
      <c r="A778" s="15"/>
    </row>
    <row r="779" ht="11.25">
      <c r="A779" s="15"/>
    </row>
    <row r="780" ht="11.25">
      <c r="A780" s="15"/>
    </row>
    <row r="781" ht="11.25">
      <c r="A781" s="15"/>
    </row>
    <row r="782" ht="11.25">
      <c r="A782" s="15"/>
    </row>
    <row r="783" ht="11.25">
      <c r="A783" s="15"/>
    </row>
    <row r="784" ht="11.25">
      <c r="A784" s="15"/>
    </row>
    <row r="785" ht="11.25">
      <c r="A785" s="15"/>
    </row>
    <row r="786" ht="11.25">
      <c r="A786" s="15"/>
    </row>
    <row r="787" ht="11.25">
      <c r="A787" s="15"/>
    </row>
    <row r="788" ht="11.25">
      <c r="A788" s="15"/>
    </row>
    <row r="789" ht="11.25">
      <c r="A789" s="15"/>
    </row>
    <row r="790" ht="11.25">
      <c r="A790" s="15"/>
    </row>
    <row r="791" ht="11.25">
      <c r="A791" s="15"/>
    </row>
    <row r="792" ht="11.25">
      <c r="A792" s="15"/>
    </row>
    <row r="793" ht="11.25">
      <c r="A793" s="15"/>
    </row>
    <row r="794" ht="11.25">
      <c r="A794" s="15"/>
    </row>
    <row r="795" ht="11.25">
      <c r="A795" s="15"/>
    </row>
    <row r="796" ht="11.25">
      <c r="A796" s="15"/>
    </row>
    <row r="797" ht="11.25">
      <c r="A797" s="15"/>
    </row>
    <row r="798" ht="11.25">
      <c r="A798" s="15"/>
    </row>
    <row r="799" ht="11.25">
      <c r="A799" s="15"/>
    </row>
    <row r="800" ht="11.25">
      <c r="A800" s="15"/>
    </row>
    <row r="801" ht="11.25">
      <c r="A801" s="15"/>
    </row>
    <row r="802" ht="11.25">
      <c r="A802" s="15"/>
    </row>
    <row r="803" ht="11.25">
      <c r="A803" s="15"/>
    </row>
    <row r="804" ht="11.25">
      <c r="A804" s="15"/>
    </row>
    <row r="805" ht="11.25">
      <c r="A805" s="15"/>
    </row>
    <row r="806" ht="11.25">
      <c r="A806" s="15"/>
    </row>
    <row r="807" ht="11.25">
      <c r="A807" s="15"/>
    </row>
    <row r="808" ht="11.25">
      <c r="A808" s="15"/>
    </row>
    <row r="809" ht="11.25">
      <c r="A809" s="15"/>
    </row>
    <row r="810" ht="11.25">
      <c r="A810" s="15"/>
    </row>
    <row r="811" ht="11.25">
      <c r="A811" s="15"/>
    </row>
    <row r="812" ht="11.25">
      <c r="A812" s="15"/>
    </row>
    <row r="813" ht="11.25">
      <c r="A813" s="15"/>
    </row>
    <row r="814" ht="11.25">
      <c r="A814" s="15"/>
    </row>
    <row r="815" ht="11.25">
      <c r="A815" s="15"/>
    </row>
    <row r="816" ht="11.25">
      <c r="A816" s="15"/>
    </row>
    <row r="817" ht="11.25">
      <c r="A817" s="15"/>
    </row>
    <row r="818" ht="11.25">
      <c r="A818" s="15"/>
    </row>
    <row r="819" ht="11.25">
      <c r="A819" s="15"/>
    </row>
    <row r="820" ht="11.25">
      <c r="A820" s="15"/>
    </row>
    <row r="821" ht="11.25">
      <c r="A821" s="15"/>
    </row>
    <row r="822" ht="11.25">
      <c r="A822" s="15"/>
    </row>
    <row r="823" ht="11.25">
      <c r="A823" s="15"/>
    </row>
    <row r="824" ht="11.25">
      <c r="A824" s="15"/>
    </row>
    <row r="825" ht="11.25">
      <c r="A825" s="15"/>
    </row>
    <row r="826" ht="11.25">
      <c r="A826" s="15"/>
    </row>
    <row r="827" ht="11.25">
      <c r="A827" s="15"/>
    </row>
    <row r="828" ht="11.25">
      <c r="A828" s="15"/>
    </row>
    <row r="829" ht="11.25">
      <c r="A829" s="15"/>
    </row>
    <row r="830" ht="11.25">
      <c r="A830" s="15"/>
    </row>
    <row r="831" ht="11.25">
      <c r="A831" s="15"/>
    </row>
    <row r="832" ht="11.25">
      <c r="A832" s="15"/>
    </row>
    <row r="833" ht="11.25">
      <c r="A833" s="15"/>
    </row>
    <row r="834" ht="11.25">
      <c r="A834" s="15"/>
    </row>
    <row r="835" ht="11.25">
      <c r="A835" s="15"/>
    </row>
    <row r="836" ht="11.25">
      <c r="A836" s="15"/>
    </row>
    <row r="837" ht="11.25">
      <c r="A837" s="15"/>
    </row>
    <row r="838" ht="11.25">
      <c r="A838" s="15"/>
    </row>
    <row r="839" ht="11.25">
      <c r="A839" s="15"/>
    </row>
    <row r="840" ht="11.25">
      <c r="A840" s="15"/>
    </row>
    <row r="841" ht="11.25">
      <c r="A841" s="15"/>
    </row>
    <row r="842" ht="11.25">
      <c r="A842" s="15"/>
    </row>
    <row r="843" ht="11.25">
      <c r="A843" s="15"/>
    </row>
    <row r="844" ht="11.25">
      <c r="A844" s="15"/>
    </row>
    <row r="845" ht="11.25">
      <c r="A845" s="15"/>
    </row>
    <row r="846" ht="11.25">
      <c r="A846" s="15"/>
    </row>
    <row r="847" ht="11.25">
      <c r="A847" s="15"/>
    </row>
    <row r="848" ht="11.25">
      <c r="A848" s="15"/>
    </row>
    <row r="849" ht="11.25">
      <c r="A849" s="15"/>
    </row>
    <row r="850" ht="11.25">
      <c r="A850" s="15"/>
    </row>
    <row r="851" ht="11.25">
      <c r="A851" s="15"/>
    </row>
    <row r="852" ht="11.25">
      <c r="A852" s="15"/>
    </row>
    <row r="853" ht="11.25">
      <c r="A853" s="15"/>
    </row>
    <row r="854" ht="11.25">
      <c r="A854" s="15"/>
    </row>
    <row r="855" ht="11.25">
      <c r="A855" s="15"/>
    </row>
    <row r="856" ht="11.25">
      <c r="A856" s="15"/>
    </row>
    <row r="857" ht="11.25">
      <c r="A857" s="15"/>
    </row>
    <row r="858" ht="11.25">
      <c r="A858" s="15"/>
    </row>
    <row r="859" ht="11.25">
      <c r="A859" s="15"/>
    </row>
    <row r="860" ht="11.25">
      <c r="A860" s="15"/>
    </row>
    <row r="861" ht="11.25">
      <c r="A861" s="15"/>
    </row>
    <row r="862" ht="11.25">
      <c r="A862" s="15"/>
    </row>
    <row r="863" ht="11.25">
      <c r="A863" s="15"/>
    </row>
    <row r="864" ht="11.25">
      <c r="A864" s="15"/>
    </row>
    <row r="865" ht="11.25">
      <c r="A865" s="15"/>
    </row>
    <row r="866" ht="11.25">
      <c r="A866" s="15"/>
    </row>
    <row r="867" ht="11.25">
      <c r="A867" s="15"/>
    </row>
    <row r="868" ht="11.25">
      <c r="A868" s="15"/>
    </row>
    <row r="869" ht="11.25">
      <c r="A869" s="15"/>
    </row>
    <row r="870" ht="11.25">
      <c r="A870" s="15"/>
    </row>
    <row r="871" ht="11.25">
      <c r="A871" s="15"/>
    </row>
    <row r="872" ht="11.25">
      <c r="A872" s="15"/>
    </row>
    <row r="873" ht="11.25">
      <c r="A873" s="15"/>
    </row>
    <row r="874" ht="11.25">
      <c r="A874" s="15"/>
    </row>
    <row r="875" ht="11.25">
      <c r="A875" s="15"/>
    </row>
    <row r="876" ht="11.25">
      <c r="A876" s="15"/>
    </row>
    <row r="877" ht="11.25">
      <c r="A877" s="15"/>
    </row>
    <row r="878" ht="11.25">
      <c r="A878" s="15"/>
    </row>
    <row r="879" ht="11.25">
      <c r="A879" s="15"/>
    </row>
    <row r="880" ht="11.25">
      <c r="A880" s="15"/>
    </row>
    <row r="881" ht="11.25">
      <c r="A881" s="15"/>
    </row>
    <row r="882" ht="11.25">
      <c r="A882" s="15"/>
    </row>
    <row r="883" ht="11.25">
      <c r="A883" s="15"/>
    </row>
    <row r="884" ht="11.25">
      <c r="A884" s="15"/>
    </row>
    <row r="885" ht="11.25">
      <c r="A885" s="15"/>
    </row>
    <row r="886" ht="11.25">
      <c r="A886" s="15"/>
    </row>
    <row r="887" ht="11.25">
      <c r="A887" s="15"/>
    </row>
    <row r="888" ht="11.25">
      <c r="A888" s="15"/>
    </row>
    <row r="889" ht="11.25">
      <c r="A889" s="15"/>
    </row>
    <row r="890" ht="11.25">
      <c r="A890" s="15"/>
    </row>
    <row r="891" ht="11.25">
      <c r="A891" s="15"/>
    </row>
    <row r="892" ht="11.25">
      <c r="A892" s="15"/>
    </row>
    <row r="893" ht="11.25">
      <c r="A893" s="15"/>
    </row>
    <row r="894" ht="11.25">
      <c r="A894" s="15"/>
    </row>
    <row r="895" ht="11.25">
      <c r="A895" s="15"/>
    </row>
    <row r="896" ht="11.25">
      <c r="A896" s="15"/>
    </row>
    <row r="897" ht="11.25">
      <c r="A897" s="15"/>
    </row>
    <row r="898" ht="11.25">
      <c r="A898" s="15"/>
    </row>
    <row r="899" ht="11.25">
      <c r="A899" s="15"/>
    </row>
    <row r="900" ht="11.25">
      <c r="A900" s="15"/>
    </row>
    <row r="901" ht="11.25">
      <c r="A901" s="15"/>
    </row>
    <row r="902" ht="11.25">
      <c r="A902" s="15"/>
    </row>
    <row r="903" ht="11.25">
      <c r="A903" s="15"/>
    </row>
    <row r="904" ht="11.25">
      <c r="A904" s="15"/>
    </row>
    <row r="905" ht="11.25">
      <c r="A905" s="15"/>
    </row>
    <row r="906" ht="11.25">
      <c r="A906" s="15"/>
    </row>
    <row r="907" ht="11.25">
      <c r="A907" s="15"/>
    </row>
    <row r="908" ht="11.25">
      <c r="A908" s="15"/>
    </row>
    <row r="909" ht="11.25">
      <c r="A909" s="15"/>
    </row>
    <row r="910" ht="11.25">
      <c r="A910" s="15"/>
    </row>
    <row r="911" ht="11.25">
      <c r="A911" s="15"/>
    </row>
    <row r="912" ht="11.25">
      <c r="A912" s="15"/>
    </row>
    <row r="913" ht="11.25">
      <c r="A913" s="15"/>
    </row>
    <row r="914" ht="11.25">
      <c r="A914" s="15"/>
    </row>
    <row r="915" ht="11.25">
      <c r="A915" s="15"/>
    </row>
    <row r="916" ht="11.25">
      <c r="A916" s="15"/>
    </row>
    <row r="917" ht="11.25">
      <c r="A917" s="15"/>
    </row>
    <row r="918" ht="11.25">
      <c r="A918" s="15"/>
    </row>
    <row r="919" ht="11.25">
      <c r="A919" s="15"/>
    </row>
    <row r="920" ht="11.25">
      <c r="A920" s="15"/>
    </row>
    <row r="921" ht="11.25">
      <c r="A921" s="15"/>
    </row>
    <row r="922" ht="11.25">
      <c r="A922" s="15"/>
    </row>
    <row r="923" ht="11.25">
      <c r="A923" s="15"/>
    </row>
    <row r="924" ht="11.25">
      <c r="A924" s="15"/>
    </row>
    <row r="925" ht="11.25">
      <c r="A925" s="15"/>
    </row>
    <row r="926" ht="11.25">
      <c r="A926" s="15"/>
    </row>
    <row r="927" ht="11.25">
      <c r="A927" s="15"/>
    </row>
    <row r="928" ht="11.25">
      <c r="A928" s="15"/>
    </row>
    <row r="929" ht="11.25">
      <c r="A929" s="15"/>
    </row>
    <row r="930" ht="11.25">
      <c r="A930" s="15"/>
    </row>
    <row r="931" ht="11.25">
      <c r="A931" s="15"/>
    </row>
    <row r="932" ht="11.25">
      <c r="A932" s="15"/>
    </row>
    <row r="933" ht="11.25">
      <c r="A933" s="15"/>
    </row>
    <row r="934" ht="11.25">
      <c r="A934" s="15"/>
    </row>
    <row r="935" ht="11.25">
      <c r="A935" s="15"/>
    </row>
    <row r="936" ht="11.25">
      <c r="A936" s="15"/>
    </row>
    <row r="937" ht="11.25">
      <c r="A937" s="15"/>
    </row>
    <row r="938" ht="11.25">
      <c r="A938" s="15"/>
    </row>
    <row r="939" ht="11.25">
      <c r="A939" s="15"/>
    </row>
    <row r="940" ht="11.25">
      <c r="A940" s="15"/>
    </row>
    <row r="941" ht="11.25">
      <c r="A941" s="15"/>
    </row>
    <row r="942" ht="11.25">
      <c r="A942" s="15"/>
    </row>
    <row r="943" ht="11.25">
      <c r="A943" s="15"/>
    </row>
    <row r="944" ht="11.25">
      <c r="A944" s="15"/>
    </row>
    <row r="945" ht="11.25">
      <c r="A945" s="15"/>
    </row>
    <row r="946" ht="11.25">
      <c r="A946" s="15"/>
    </row>
    <row r="947" ht="11.25">
      <c r="A947" s="15"/>
    </row>
    <row r="948" ht="11.25">
      <c r="A948" s="15"/>
    </row>
    <row r="949" ht="11.25">
      <c r="A949" s="15"/>
    </row>
    <row r="950" ht="11.25">
      <c r="A950" s="15"/>
    </row>
    <row r="951" ht="11.25">
      <c r="A951" s="15"/>
    </row>
    <row r="952" ht="11.25">
      <c r="A952" s="15"/>
    </row>
    <row r="953" ht="11.25">
      <c r="A953" s="15"/>
    </row>
    <row r="954" ht="11.25">
      <c r="A954" s="15"/>
    </row>
    <row r="955" ht="11.25">
      <c r="A955" s="15"/>
    </row>
    <row r="956" ht="11.25">
      <c r="A956" s="15"/>
    </row>
    <row r="957" ht="11.25">
      <c r="A957" s="15"/>
    </row>
    <row r="958" ht="11.25">
      <c r="A958" s="15"/>
    </row>
    <row r="959" ht="11.25">
      <c r="A959" s="15"/>
    </row>
    <row r="960" ht="11.25">
      <c r="A960" s="15"/>
    </row>
    <row r="961" ht="11.25">
      <c r="A961" s="15"/>
    </row>
    <row r="962" ht="11.25">
      <c r="A962" s="15"/>
    </row>
    <row r="963" ht="11.25">
      <c r="A963" s="15"/>
    </row>
    <row r="964" ht="11.25">
      <c r="A964" s="15"/>
    </row>
    <row r="965" ht="11.25">
      <c r="A965" s="15"/>
    </row>
    <row r="966" ht="11.25">
      <c r="A966" s="15"/>
    </row>
    <row r="967" ht="11.25">
      <c r="A967" s="15"/>
    </row>
    <row r="968" ht="11.25">
      <c r="A968" s="15"/>
    </row>
    <row r="969" ht="11.25">
      <c r="A969" s="15"/>
    </row>
    <row r="970" ht="11.25">
      <c r="A970" s="15"/>
    </row>
    <row r="971" ht="11.25">
      <c r="A971" s="15"/>
    </row>
    <row r="972" ht="11.25">
      <c r="A972" s="15"/>
    </row>
    <row r="973" ht="11.25">
      <c r="A973" s="15"/>
    </row>
    <row r="974" ht="11.25">
      <c r="A974" s="15"/>
    </row>
    <row r="975" ht="11.25">
      <c r="A975" s="15"/>
    </row>
    <row r="976" ht="11.25">
      <c r="A976" s="15"/>
    </row>
    <row r="977" ht="11.25">
      <c r="A977" s="15"/>
    </row>
    <row r="978" ht="11.25">
      <c r="A978" s="15"/>
    </row>
    <row r="979" ht="11.25">
      <c r="A979" s="15"/>
    </row>
    <row r="980" ht="11.25">
      <c r="A980" s="15"/>
    </row>
    <row r="981" ht="11.25">
      <c r="A981" s="15"/>
    </row>
    <row r="982" ht="11.25">
      <c r="A982" s="15"/>
    </row>
    <row r="983" ht="11.25">
      <c r="A983" s="15"/>
    </row>
    <row r="984" ht="11.25">
      <c r="A984" s="15"/>
    </row>
    <row r="985" ht="11.25">
      <c r="A985" s="15"/>
    </row>
    <row r="986" ht="11.25">
      <c r="A986" s="15"/>
    </row>
    <row r="987" ht="11.25">
      <c r="A987" s="15"/>
    </row>
    <row r="988" ht="11.25">
      <c r="A988" s="15"/>
    </row>
    <row r="989" ht="11.25">
      <c r="A989" s="15"/>
    </row>
    <row r="990" ht="11.25">
      <c r="A990" s="15"/>
    </row>
    <row r="991" ht="11.25">
      <c r="A991" s="15"/>
    </row>
    <row r="992" ht="11.25">
      <c r="A992" s="15"/>
    </row>
    <row r="993" ht="11.25">
      <c r="A993" s="15"/>
    </row>
    <row r="994" ht="11.25">
      <c r="A994" s="15"/>
    </row>
    <row r="995" ht="11.25">
      <c r="A995" s="15"/>
    </row>
    <row r="996" ht="11.25">
      <c r="A996" s="15"/>
    </row>
    <row r="997" ht="11.25">
      <c r="A997" s="15"/>
    </row>
    <row r="998" ht="11.25">
      <c r="A998" s="15"/>
    </row>
    <row r="999" ht="11.25">
      <c r="A999" s="15"/>
    </row>
    <row r="1000" ht="11.25">
      <c r="A1000" s="15"/>
    </row>
    <row r="1001" ht="11.25">
      <c r="A1001" s="15"/>
    </row>
    <row r="1002" ht="11.25">
      <c r="A1002" s="15"/>
    </row>
    <row r="1003" ht="11.25">
      <c r="A1003" s="15"/>
    </row>
    <row r="1004" ht="11.25">
      <c r="A1004" s="15"/>
    </row>
    <row r="1005" ht="11.25">
      <c r="A1005" s="15"/>
    </row>
    <row r="1006" ht="11.25">
      <c r="A1006" s="15"/>
    </row>
    <row r="1007" ht="11.25">
      <c r="A1007" s="15"/>
    </row>
    <row r="1008" ht="11.25">
      <c r="A1008" s="15"/>
    </row>
    <row r="1009" ht="11.25">
      <c r="A1009" s="15"/>
    </row>
    <row r="1010" ht="11.25">
      <c r="A1010" s="15"/>
    </row>
    <row r="1011" ht="11.25">
      <c r="A1011" s="15"/>
    </row>
    <row r="1012" ht="11.25">
      <c r="A1012" s="15"/>
    </row>
    <row r="1013" ht="11.25">
      <c r="A1013" s="15"/>
    </row>
    <row r="1014" ht="11.25">
      <c r="A1014" s="15"/>
    </row>
    <row r="1015" ht="11.25">
      <c r="A1015" s="15"/>
    </row>
    <row r="1016" ht="11.25">
      <c r="A1016" s="15"/>
    </row>
    <row r="1017" ht="11.25">
      <c r="A1017" s="15"/>
    </row>
    <row r="1018" ht="11.25">
      <c r="A1018" s="15"/>
    </row>
    <row r="1019" ht="11.25">
      <c r="A1019" s="15"/>
    </row>
    <row r="1020" ht="11.25">
      <c r="A1020" s="15"/>
    </row>
    <row r="1021" ht="11.25">
      <c r="A1021" s="15"/>
    </row>
    <row r="1022" ht="11.25">
      <c r="A1022" s="15"/>
    </row>
    <row r="1023" ht="11.25">
      <c r="A1023" s="15"/>
    </row>
    <row r="1024" ht="11.25">
      <c r="A1024" s="15"/>
    </row>
    <row r="1025" ht="11.25">
      <c r="A1025" s="15"/>
    </row>
    <row r="1026" ht="11.25">
      <c r="A1026" s="15"/>
    </row>
    <row r="1027" ht="11.25">
      <c r="A1027" s="15"/>
    </row>
    <row r="1028" ht="11.25">
      <c r="A1028" s="15"/>
    </row>
    <row r="1029" ht="11.25">
      <c r="A1029" s="15"/>
    </row>
    <row r="1030" ht="11.25">
      <c r="A1030" s="15"/>
    </row>
    <row r="1031" ht="11.25">
      <c r="A1031" s="15"/>
    </row>
    <row r="1032" ht="11.25">
      <c r="A1032" s="15"/>
    </row>
    <row r="1033" ht="11.25">
      <c r="A1033" s="15"/>
    </row>
    <row r="1034" ht="11.25">
      <c r="A1034" s="15"/>
    </row>
    <row r="1035" ht="11.25">
      <c r="A1035" s="15"/>
    </row>
    <row r="1036" ht="11.25">
      <c r="A1036" s="15"/>
    </row>
    <row r="1037" ht="11.25">
      <c r="A1037" s="15"/>
    </row>
    <row r="1038" ht="11.25">
      <c r="A1038" s="15"/>
    </row>
    <row r="1039" ht="11.25">
      <c r="A1039" s="15"/>
    </row>
    <row r="1040" ht="11.25">
      <c r="A1040" s="15"/>
    </row>
    <row r="1041" ht="11.25">
      <c r="A1041" s="15"/>
    </row>
    <row r="1042" ht="11.25">
      <c r="A1042" s="15"/>
    </row>
    <row r="1043" ht="11.25">
      <c r="A1043" s="15"/>
    </row>
    <row r="1044" ht="11.25">
      <c r="A1044" s="15"/>
    </row>
    <row r="1045" ht="11.25">
      <c r="A1045" s="15"/>
    </row>
    <row r="1046" ht="11.25">
      <c r="A1046" s="15"/>
    </row>
    <row r="1047" ht="11.25">
      <c r="A1047" s="15"/>
    </row>
    <row r="1048" ht="11.25">
      <c r="A1048" s="15"/>
    </row>
    <row r="1049" ht="11.25">
      <c r="A1049" s="15"/>
    </row>
    <row r="1050" ht="11.25">
      <c r="A1050" s="15"/>
    </row>
    <row r="1051" ht="11.25">
      <c r="A1051" s="15"/>
    </row>
    <row r="1052" ht="11.25">
      <c r="A1052" s="15"/>
    </row>
    <row r="1053" ht="11.25">
      <c r="A1053" s="15"/>
    </row>
    <row r="1054" ht="11.25">
      <c r="A1054" s="15"/>
    </row>
    <row r="1055" ht="11.25">
      <c r="A1055" s="15"/>
    </row>
    <row r="1056" ht="11.25">
      <c r="A1056" s="15"/>
    </row>
    <row r="1057" ht="11.25">
      <c r="A1057" s="15"/>
    </row>
    <row r="1058" ht="11.25">
      <c r="A1058" s="15"/>
    </row>
    <row r="1059" ht="11.25">
      <c r="A1059" s="15"/>
    </row>
    <row r="1060" ht="11.25">
      <c r="A1060" s="15"/>
    </row>
    <row r="1061" ht="11.25">
      <c r="A1061" s="15"/>
    </row>
    <row r="1062" ht="11.25">
      <c r="A1062" s="15"/>
    </row>
    <row r="1063" ht="11.25">
      <c r="A1063" s="15"/>
    </row>
    <row r="1064" ht="11.25">
      <c r="A1064" s="15"/>
    </row>
    <row r="1065" ht="11.25">
      <c r="A1065" s="15"/>
    </row>
    <row r="1066" ht="11.25">
      <c r="A1066" s="15"/>
    </row>
    <row r="1067" ht="11.25">
      <c r="A1067" s="15"/>
    </row>
    <row r="1068" ht="11.25">
      <c r="A1068" s="15"/>
    </row>
    <row r="1069" ht="11.25">
      <c r="A1069" s="15"/>
    </row>
    <row r="1070" ht="11.25">
      <c r="A1070" s="15"/>
    </row>
    <row r="1071" ht="11.25">
      <c r="A1071" s="15"/>
    </row>
    <row r="1072" ht="11.25">
      <c r="A1072" s="15"/>
    </row>
    <row r="1073" ht="11.25">
      <c r="A1073" s="15"/>
    </row>
    <row r="1074" ht="11.25">
      <c r="A1074" s="15"/>
    </row>
    <row r="1075" ht="11.25">
      <c r="A1075" s="15"/>
    </row>
    <row r="1076" ht="11.25">
      <c r="A1076" s="15"/>
    </row>
    <row r="1077" ht="11.25">
      <c r="A1077" s="15"/>
    </row>
    <row r="1078" ht="11.25">
      <c r="A1078" s="15"/>
    </row>
    <row r="1079" ht="11.25">
      <c r="A1079" s="15"/>
    </row>
    <row r="1080" ht="11.25">
      <c r="A1080" s="15"/>
    </row>
    <row r="1081" ht="11.25">
      <c r="A1081" s="15"/>
    </row>
    <row r="1082" ht="11.25">
      <c r="A1082" s="15"/>
    </row>
    <row r="1083" ht="11.25">
      <c r="A1083" s="15"/>
    </row>
    <row r="1084" ht="11.25">
      <c r="A1084" s="15"/>
    </row>
    <row r="1085" ht="11.25">
      <c r="A1085" s="15"/>
    </row>
    <row r="1086" ht="11.25">
      <c r="A1086" s="15"/>
    </row>
    <row r="1087" ht="11.25">
      <c r="A1087" s="15"/>
    </row>
    <row r="1088" ht="11.25">
      <c r="A1088" s="15"/>
    </row>
    <row r="1089" ht="11.25">
      <c r="A1089" s="15"/>
    </row>
    <row r="1090" ht="11.25">
      <c r="A1090" s="15"/>
    </row>
    <row r="1091" ht="11.25">
      <c r="A1091" s="15"/>
    </row>
    <row r="1092" ht="11.25">
      <c r="A1092" s="15"/>
    </row>
    <row r="1093" ht="11.25">
      <c r="A1093" s="15"/>
    </row>
    <row r="1094" ht="11.25">
      <c r="A1094" s="15"/>
    </row>
    <row r="1095" ht="11.25">
      <c r="A1095" s="15"/>
    </row>
    <row r="1096" ht="11.25">
      <c r="A1096" s="15"/>
    </row>
    <row r="1097" ht="11.25">
      <c r="A1097" s="15"/>
    </row>
    <row r="1098" ht="11.25">
      <c r="A1098" s="15"/>
    </row>
    <row r="1099" ht="11.25">
      <c r="A1099" s="15"/>
    </row>
    <row r="1100" ht="11.25">
      <c r="A1100" s="15"/>
    </row>
    <row r="1101" ht="11.25">
      <c r="A1101" s="15"/>
    </row>
    <row r="1102" ht="11.25">
      <c r="A1102" s="15"/>
    </row>
    <row r="1103" ht="11.25">
      <c r="A1103" s="15"/>
    </row>
    <row r="1104" ht="11.25">
      <c r="A1104" s="15"/>
    </row>
    <row r="1105" ht="11.25">
      <c r="A1105" s="15"/>
    </row>
    <row r="1106" ht="11.25">
      <c r="A1106" s="15"/>
    </row>
    <row r="1107" ht="11.25">
      <c r="A1107" s="15"/>
    </row>
    <row r="1108" ht="11.25">
      <c r="A1108" s="15"/>
    </row>
    <row r="1109" ht="11.25">
      <c r="A1109" s="15"/>
    </row>
    <row r="1110" ht="11.25">
      <c r="A1110" s="15"/>
    </row>
    <row r="1111" ht="11.25">
      <c r="A1111" s="15"/>
    </row>
    <row r="1112" ht="11.25">
      <c r="A1112" s="15"/>
    </row>
    <row r="1113" ht="11.25">
      <c r="A1113" s="15"/>
    </row>
    <row r="1114" ht="11.25">
      <c r="A1114" s="15"/>
    </row>
    <row r="1115" ht="11.25">
      <c r="A1115" s="15"/>
    </row>
    <row r="1116" ht="11.25">
      <c r="A1116" s="15"/>
    </row>
    <row r="1117" ht="11.25">
      <c r="A1117" s="15"/>
    </row>
    <row r="1118" ht="11.25">
      <c r="A1118" s="15"/>
    </row>
    <row r="1119" ht="11.25">
      <c r="A1119" s="15"/>
    </row>
    <row r="1120" ht="11.25">
      <c r="A1120" s="15"/>
    </row>
    <row r="1121" ht="11.25">
      <c r="A1121" s="15"/>
    </row>
    <row r="1122" ht="11.25">
      <c r="A1122" s="15"/>
    </row>
    <row r="1123" ht="11.25">
      <c r="A1123" s="15"/>
    </row>
    <row r="1124" ht="11.25">
      <c r="A1124" s="15"/>
    </row>
    <row r="1125" ht="11.25">
      <c r="A1125" s="15"/>
    </row>
    <row r="1126" ht="11.25">
      <c r="A1126" s="15"/>
    </row>
    <row r="1127" ht="11.25">
      <c r="A1127" s="15"/>
    </row>
    <row r="1128" ht="11.25">
      <c r="A1128" s="15"/>
    </row>
    <row r="1129" ht="11.25">
      <c r="A1129" s="15"/>
    </row>
    <row r="1130" ht="11.25">
      <c r="A1130" s="15"/>
    </row>
    <row r="1131" ht="11.25">
      <c r="A1131" s="15"/>
    </row>
    <row r="1132" ht="11.25">
      <c r="A1132" s="15"/>
    </row>
    <row r="1133" ht="11.25">
      <c r="A1133" s="15"/>
    </row>
    <row r="1134" ht="11.25">
      <c r="A1134" s="15"/>
    </row>
    <row r="1135" ht="11.25">
      <c r="A1135" s="15"/>
    </row>
    <row r="1136" ht="11.25">
      <c r="A1136" s="15"/>
    </row>
    <row r="1137" ht="11.25">
      <c r="A1137" s="15"/>
    </row>
    <row r="1138" ht="11.25">
      <c r="A1138" s="15"/>
    </row>
    <row r="1139" ht="11.25">
      <c r="A1139" s="15"/>
    </row>
    <row r="1140" ht="11.25">
      <c r="A1140" s="15"/>
    </row>
    <row r="1141" ht="11.25">
      <c r="A1141" s="15"/>
    </row>
    <row r="1142" ht="11.25">
      <c r="A1142" s="15"/>
    </row>
    <row r="1143" ht="11.25">
      <c r="A1143" s="15"/>
    </row>
    <row r="1144" ht="11.25">
      <c r="A1144" s="15"/>
    </row>
    <row r="1145" ht="11.25">
      <c r="A1145" s="15"/>
    </row>
    <row r="1146" ht="11.25">
      <c r="A1146" s="15"/>
    </row>
    <row r="1147" ht="11.25">
      <c r="A1147" s="15"/>
    </row>
    <row r="1148" ht="11.25">
      <c r="A1148" s="15"/>
    </row>
    <row r="1149" ht="11.25">
      <c r="A1149" s="15"/>
    </row>
    <row r="1150" ht="11.25">
      <c r="A1150" s="15"/>
    </row>
    <row r="1151" ht="11.25">
      <c r="A1151" s="15"/>
    </row>
    <row r="1152" ht="11.25">
      <c r="A1152" s="15"/>
    </row>
    <row r="1153" ht="11.25">
      <c r="A1153" s="15"/>
    </row>
    <row r="1154" ht="11.25">
      <c r="A1154" s="15"/>
    </row>
    <row r="1155" ht="11.25">
      <c r="A1155" s="15"/>
    </row>
    <row r="1156" ht="11.25">
      <c r="A1156" s="15"/>
    </row>
    <row r="1157" ht="11.25">
      <c r="A1157" s="15"/>
    </row>
    <row r="1158" ht="11.25">
      <c r="A1158" s="15"/>
    </row>
    <row r="1159" ht="11.25">
      <c r="A1159" s="15"/>
    </row>
    <row r="1160" ht="11.25">
      <c r="A1160" s="15"/>
    </row>
    <row r="1161" ht="11.25">
      <c r="A1161" s="15"/>
    </row>
    <row r="1162" ht="11.25">
      <c r="A1162" s="15"/>
    </row>
    <row r="1163" ht="11.25">
      <c r="A1163" s="15"/>
    </row>
    <row r="1164" ht="11.25">
      <c r="A1164" s="15"/>
    </row>
    <row r="1165" ht="11.25">
      <c r="A1165" s="15"/>
    </row>
    <row r="1166" ht="11.25">
      <c r="A1166" s="15"/>
    </row>
    <row r="1167" ht="11.25">
      <c r="A1167" s="15"/>
    </row>
    <row r="1168" ht="11.25">
      <c r="A1168" s="15"/>
    </row>
    <row r="1169" ht="11.25">
      <c r="A1169" s="15"/>
    </row>
    <row r="1170" ht="11.25">
      <c r="A1170" s="15"/>
    </row>
    <row r="1171" ht="11.25">
      <c r="A1171" s="15"/>
    </row>
    <row r="1172" ht="11.25">
      <c r="A1172" s="15"/>
    </row>
    <row r="1173" ht="11.25">
      <c r="A1173" s="15"/>
    </row>
    <row r="1174" ht="11.25">
      <c r="A1174" s="15"/>
    </row>
    <row r="1175" ht="11.25">
      <c r="A1175" s="15"/>
    </row>
    <row r="1176" ht="11.25">
      <c r="A1176" s="15"/>
    </row>
    <row r="1177" ht="11.25">
      <c r="A1177" s="15"/>
    </row>
    <row r="1178" ht="11.25">
      <c r="A1178" s="15"/>
    </row>
    <row r="1179" ht="11.25">
      <c r="A1179" s="15"/>
    </row>
    <row r="1180" ht="11.25">
      <c r="A1180" s="15"/>
    </row>
    <row r="1181" ht="11.25">
      <c r="A1181" s="15"/>
    </row>
    <row r="1182" ht="11.25">
      <c r="A1182" s="15"/>
    </row>
    <row r="1183" ht="11.25">
      <c r="A1183" s="15"/>
    </row>
    <row r="1184" ht="11.25">
      <c r="A1184" s="15"/>
    </row>
    <row r="1185" ht="11.25">
      <c r="A1185" s="15"/>
    </row>
    <row r="1186" ht="11.25">
      <c r="A1186" s="15"/>
    </row>
    <row r="1187" ht="11.25">
      <c r="A1187" s="15"/>
    </row>
    <row r="1188" ht="11.25">
      <c r="A1188" s="15"/>
    </row>
    <row r="1189" ht="11.25">
      <c r="A1189" s="15"/>
    </row>
    <row r="1190" ht="11.25">
      <c r="A1190" s="15"/>
    </row>
    <row r="1191" ht="11.25">
      <c r="A1191" s="15"/>
    </row>
    <row r="1192" ht="11.25">
      <c r="A1192" s="15"/>
    </row>
    <row r="1193" ht="11.25">
      <c r="A1193" s="15"/>
    </row>
    <row r="1194" ht="11.25">
      <c r="A1194" s="15"/>
    </row>
    <row r="1195" ht="11.25">
      <c r="A1195" s="15"/>
    </row>
    <row r="1196" ht="11.25">
      <c r="A1196" s="15"/>
    </row>
    <row r="1197" ht="11.25">
      <c r="A1197" s="15"/>
    </row>
    <row r="1198" ht="11.25">
      <c r="A1198" s="15"/>
    </row>
    <row r="1199" ht="11.25">
      <c r="A1199" s="15"/>
    </row>
    <row r="1200" ht="11.25">
      <c r="A1200" s="15"/>
    </row>
    <row r="1201" ht="11.25">
      <c r="A1201" s="15"/>
    </row>
    <row r="1202" ht="11.25">
      <c r="A1202" s="15"/>
    </row>
    <row r="1203" ht="11.25">
      <c r="A1203" s="15"/>
    </row>
    <row r="1204" ht="11.25">
      <c r="A1204" s="15"/>
    </row>
    <row r="1205" ht="11.25">
      <c r="A1205" s="15"/>
    </row>
    <row r="1206" ht="11.25">
      <c r="A1206" s="15"/>
    </row>
    <row r="1207" ht="11.25">
      <c r="A1207" s="15"/>
    </row>
    <row r="1208" ht="11.25">
      <c r="A1208" s="15"/>
    </row>
    <row r="1209" ht="11.25">
      <c r="A1209" s="15"/>
    </row>
    <row r="1210" ht="11.25">
      <c r="A1210" s="15"/>
    </row>
    <row r="1211" ht="11.25">
      <c r="A1211" s="15"/>
    </row>
    <row r="1212" ht="11.25">
      <c r="A1212" s="15"/>
    </row>
    <row r="1213" ht="11.25">
      <c r="A1213" s="15"/>
    </row>
    <row r="1214" ht="11.25">
      <c r="A1214" s="15"/>
    </row>
    <row r="1215" ht="11.25">
      <c r="A1215" s="15"/>
    </row>
    <row r="1216" ht="11.25">
      <c r="A1216" s="15"/>
    </row>
    <row r="1217" ht="11.25">
      <c r="A1217" s="15"/>
    </row>
    <row r="1218" ht="11.25">
      <c r="A1218" s="15"/>
    </row>
    <row r="1219" ht="11.25">
      <c r="A1219" s="15"/>
    </row>
    <row r="1220" ht="11.25">
      <c r="A1220" s="15"/>
    </row>
    <row r="1221" ht="11.25">
      <c r="A1221" s="15"/>
    </row>
    <row r="1222" ht="11.25">
      <c r="A1222" s="15"/>
    </row>
    <row r="1223" ht="11.25">
      <c r="A1223" s="15"/>
    </row>
    <row r="1224" ht="11.25">
      <c r="A1224" s="15"/>
    </row>
    <row r="1225" ht="11.25">
      <c r="A1225" s="15"/>
    </row>
    <row r="1226" ht="11.25">
      <c r="A1226" s="15"/>
    </row>
    <row r="1227" ht="11.25">
      <c r="A1227" s="15"/>
    </row>
    <row r="1228" ht="11.25">
      <c r="A1228" s="15"/>
    </row>
    <row r="1229" ht="11.25">
      <c r="A1229" s="15"/>
    </row>
    <row r="1230" ht="11.25">
      <c r="A1230" s="15"/>
    </row>
    <row r="1231" ht="11.25">
      <c r="A1231" s="15"/>
    </row>
    <row r="1232" ht="11.25">
      <c r="A1232" s="15"/>
    </row>
    <row r="1233" ht="11.25">
      <c r="A1233" s="15"/>
    </row>
    <row r="1234" ht="11.25">
      <c r="A1234" s="15"/>
    </row>
    <row r="1235" ht="11.25">
      <c r="A1235" s="15"/>
    </row>
    <row r="1236" ht="11.25">
      <c r="A1236" s="15"/>
    </row>
    <row r="1237" ht="11.25">
      <c r="A1237" s="15"/>
    </row>
    <row r="1238" ht="11.25">
      <c r="A1238" s="15"/>
    </row>
    <row r="1239" ht="11.25">
      <c r="A1239" s="15"/>
    </row>
    <row r="1240" ht="11.25">
      <c r="A1240" s="15"/>
    </row>
    <row r="1241" ht="11.25">
      <c r="A1241" s="15"/>
    </row>
    <row r="1242" ht="11.25">
      <c r="A1242" s="15"/>
    </row>
    <row r="1243" ht="11.25">
      <c r="A1243" s="15"/>
    </row>
    <row r="1244" ht="11.25">
      <c r="A1244" s="15"/>
    </row>
    <row r="1245" ht="11.25">
      <c r="A1245" s="15"/>
    </row>
    <row r="1246" ht="11.25">
      <c r="A1246" s="15"/>
    </row>
    <row r="1247" ht="11.25">
      <c r="A1247" s="15"/>
    </row>
    <row r="1248" ht="11.25">
      <c r="A1248" s="15"/>
    </row>
    <row r="1249" ht="11.25">
      <c r="A1249" s="15"/>
    </row>
    <row r="1250" ht="11.25">
      <c r="A1250" s="15"/>
    </row>
    <row r="1251" ht="11.25">
      <c r="A1251" s="15"/>
    </row>
    <row r="1252" ht="11.25">
      <c r="A1252" s="15"/>
    </row>
    <row r="1253" ht="11.25">
      <c r="A1253" s="15"/>
    </row>
    <row r="1254" ht="11.25">
      <c r="A1254" s="15"/>
    </row>
    <row r="1255" ht="11.25">
      <c r="A1255" s="15"/>
    </row>
    <row r="1256" ht="11.25">
      <c r="A1256" s="15"/>
    </row>
    <row r="1257" ht="11.25">
      <c r="A1257" s="15"/>
    </row>
    <row r="1258" ht="11.25">
      <c r="A1258" s="15"/>
    </row>
    <row r="1259" ht="11.25">
      <c r="A1259" s="15"/>
    </row>
    <row r="1260" ht="11.25">
      <c r="A1260" s="15"/>
    </row>
    <row r="1261" ht="11.25">
      <c r="A1261" s="15"/>
    </row>
    <row r="1262" ht="11.25">
      <c r="A1262" s="15"/>
    </row>
    <row r="1263" ht="11.25">
      <c r="A1263" s="15"/>
    </row>
    <row r="1264" ht="11.25">
      <c r="A1264" s="15"/>
    </row>
    <row r="1265" ht="11.25">
      <c r="A1265" s="15"/>
    </row>
    <row r="1266" ht="11.25">
      <c r="A1266" s="15"/>
    </row>
    <row r="1267" ht="11.25">
      <c r="A1267" s="15"/>
    </row>
    <row r="1268" ht="11.25">
      <c r="A1268" s="15"/>
    </row>
    <row r="1269" ht="11.25">
      <c r="A1269" s="15"/>
    </row>
    <row r="1270" ht="11.25">
      <c r="A1270" s="15"/>
    </row>
    <row r="1271" ht="11.25">
      <c r="A1271" s="15"/>
    </row>
    <row r="1272" ht="11.25">
      <c r="A1272" s="15"/>
    </row>
    <row r="1273" ht="11.25">
      <c r="A1273" s="15"/>
    </row>
    <row r="1274" ht="11.25">
      <c r="A1274" s="15"/>
    </row>
    <row r="1275" ht="11.25">
      <c r="A1275" s="15"/>
    </row>
    <row r="1276" ht="11.25">
      <c r="A1276" s="15"/>
    </row>
    <row r="1277" ht="11.25">
      <c r="A1277" s="15"/>
    </row>
    <row r="1278" ht="11.25">
      <c r="A1278" s="15"/>
    </row>
    <row r="1279" ht="11.25">
      <c r="A1279" s="15"/>
    </row>
    <row r="1280" ht="11.25">
      <c r="A1280" s="15"/>
    </row>
    <row r="1281" ht="11.25">
      <c r="A1281" s="15"/>
    </row>
    <row r="1282" ht="11.25">
      <c r="A1282" s="15"/>
    </row>
    <row r="1283" ht="11.25">
      <c r="A1283" s="15"/>
    </row>
    <row r="1284" ht="11.25">
      <c r="A1284" s="15"/>
    </row>
    <row r="1285" ht="11.25">
      <c r="A1285" s="15"/>
    </row>
    <row r="1286" ht="11.25">
      <c r="A1286" s="15"/>
    </row>
    <row r="1287" ht="11.25">
      <c r="A1287" s="15"/>
    </row>
    <row r="1288" ht="11.25">
      <c r="A1288" s="15"/>
    </row>
    <row r="1289" ht="11.25">
      <c r="A1289" s="15"/>
    </row>
    <row r="1290" ht="11.25">
      <c r="A1290" s="15"/>
    </row>
    <row r="1291" ht="11.25">
      <c r="A1291" s="15"/>
    </row>
    <row r="1292" ht="11.25">
      <c r="A1292" s="15"/>
    </row>
    <row r="1293" ht="11.25">
      <c r="A1293" s="15"/>
    </row>
    <row r="1294" ht="11.25">
      <c r="A1294" s="15"/>
    </row>
    <row r="1295" ht="11.25">
      <c r="A1295" s="15"/>
    </row>
    <row r="1296" ht="11.25">
      <c r="A1296" s="15"/>
    </row>
    <row r="1297" ht="11.25">
      <c r="A1297" s="15"/>
    </row>
    <row r="1298" ht="11.25">
      <c r="A1298" s="15"/>
    </row>
    <row r="1299" ht="11.25">
      <c r="A1299" s="15"/>
    </row>
    <row r="1300" ht="11.25">
      <c r="A1300" s="15"/>
    </row>
    <row r="1301" ht="11.25">
      <c r="A1301" s="15"/>
    </row>
    <row r="1302" ht="11.25">
      <c r="A1302" s="15"/>
    </row>
    <row r="1303" ht="11.25">
      <c r="A1303" s="15"/>
    </row>
    <row r="1304" ht="11.25">
      <c r="A1304" s="15"/>
    </row>
    <row r="1305" ht="11.25">
      <c r="A1305" s="15"/>
    </row>
    <row r="1306" ht="11.25">
      <c r="A1306" s="15"/>
    </row>
    <row r="1307" ht="11.25">
      <c r="A1307" s="15"/>
    </row>
    <row r="1308" ht="11.25">
      <c r="A1308" s="15"/>
    </row>
    <row r="1309" ht="11.25">
      <c r="A1309" s="15"/>
    </row>
    <row r="1310" ht="11.25">
      <c r="A1310" s="15"/>
    </row>
    <row r="1311" ht="11.25">
      <c r="A1311" s="15"/>
    </row>
    <row r="1312" ht="11.25">
      <c r="A1312" s="15"/>
    </row>
    <row r="1313" ht="11.25">
      <c r="A1313" s="15"/>
    </row>
    <row r="1314" ht="11.25">
      <c r="A1314" s="15"/>
    </row>
    <row r="1315" ht="11.25">
      <c r="A1315" s="15"/>
    </row>
    <row r="1316" ht="11.25">
      <c r="A1316" s="15"/>
    </row>
    <row r="1317" ht="11.25">
      <c r="A1317" s="15"/>
    </row>
    <row r="1318" ht="11.25">
      <c r="A1318" s="15"/>
    </row>
    <row r="1319" ht="11.25">
      <c r="A1319" s="15"/>
    </row>
    <row r="1320" ht="11.25">
      <c r="A1320" s="15"/>
    </row>
    <row r="1321" ht="11.25">
      <c r="A1321" s="15"/>
    </row>
    <row r="1322" ht="11.25">
      <c r="A1322" s="15"/>
    </row>
    <row r="1323" ht="11.25">
      <c r="A1323" s="15"/>
    </row>
    <row r="1324" ht="11.25">
      <c r="A1324" s="15"/>
    </row>
    <row r="1325" ht="11.25">
      <c r="A1325" s="15"/>
    </row>
    <row r="1326" ht="11.25">
      <c r="A1326" s="15"/>
    </row>
    <row r="1327" ht="11.25">
      <c r="A1327" s="15"/>
    </row>
    <row r="1328" ht="11.25">
      <c r="A1328" s="15"/>
    </row>
    <row r="1329" ht="11.25">
      <c r="A1329" s="15"/>
    </row>
    <row r="1330" ht="11.25">
      <c r="A1330" s="15"/>
    </row>
    <row r="1331" ht="11.25">
      <c r="A1331" s="15"/>
    </row>
    <row r="1332" ht="11.25">
      <c r="A1332" s="15"/>
    </row>
    <row r="1333" ht="11.25">
      <c r="A1333" s="15"/>
    </row>
    <row r="1334" ht="11.25">
      <c r="A1334" s="15"/>
    </row>
    <row r="1335" ht="11.25">
      <c r="A1335" s="15"/>
    </row>
    <row r="1336" ht="11.25">
      <c r="A1336" s="15"/>
    </row>
    <row r="1337" ht="11.25">
      <c r="A1337" s="15"/>
    </row>
    <row r="1338" ht="11.25">
      <c r="A1338" s="15"/>
    </row>
    <row r="1339" ht="11.25">
      <c r="A1339" s="15"/>
    </row>
    <row r="1340" ht="11.25">
      <c r="A1340" s="15"/>
    </row>
    <row r="1341" ht="11.25">
      <c r="A1341" s="15"/>
    </row>
    <row r="1342" ht="11.25">
      <c r="A1342" s="15"/>
    </row>
    <row r="1343" ht="11.25">
      <c r="A1343" s="15"/>
    </row>
    <row r="1344" ht="11.25">
      <c r="A1344" s="15"/>
    </row>
    <row r="1345" ht="11.25">
      <c r="A1345" s="15"/>
    </row>
    <row r="1346" ht="11.25">
      <c r="A1346" s="15"/>
    </row>
    <row r="1347" ht="11.25">
      <c r="A1347" s="15"/>
    </row>
    <row r="1348" ht="11.25">
      <c r="A1348" s="15"/>
    </row>
    <row r="1349" ht="11.25">
      <c r="A1349" s="15"/>
    </row>
    <row r="1350" ht="11.25">
      <c r="A1350" s="15"/>
    </row>
    <row r="1351" ht="11.25">
      <c r="A1351" s="15"/>
    </row>
    <row r="1352" ht="11.25">
      <c r="A1352" s="15"/>
    </row>
    <row r="1353" ht="11.25">
      <c r="A1353" s="15"/>
    </row>
    <row r="1354" ht="11.25">
      <c r="A1354" s="15"/>
    </row>
    <row r="1355" ht="11.25">
      <c r="A1355" s="15"/>
    </row>
    <row r="1356" ht="11.25">
      <c r="A1356" s="15"/>
    </row>
    <row r="1357" ht="11.25">
      <c r="A1357" s="15"/>
    </row>
    <row r="1358" ht="11.25">
      <c r="A1358" s="15"/>
    </row>
    <row r="1359" ht="11.25">
      <c r="A1359" s="15"/>
    </row>
    <row r="1360" ht="11.25">
      <c r="A1360" s="15"/>
    </row>
    <row r="1361" ht="11.25">
      <c r="A1361" s="15"/>
    </row>
    <row r="1362" ht="11.25">
      <c r="A1362" s="15"/>
    </row>
    <row r="1363" ht="11.25">
      <c r="A1363" s="15"/>
    </row>
    <row r="1364" ht="11.25">
      <c r="A1364" s="15"/>
    </row>
    <row r="1365" ht="11.25">
      <c r="A1365" s="15"/>
    </row>
    <row r="1366" ht="11.25">
      <c r="A1366" s="15"/>
    </row>
    <row r="1367" ht="11.25">
      <c r="A1367" s="15"/>
    </row>
    <row r="1368" ht="11.25">
      <c r="A1368" s="15"/>
    </row>
    <row r="1369" ht="11.25">
      <c r="A1369" s="15"/>
    </row>
    <row r="1370" ht="11.25">
      <c r="A1370" s="15"/>
    </row>
    <row r="1371" ht="11.25">
      <c r="A1371" s="15"/>
    </row>
    <row r="1372" ht="11.25">
      <c r="A1372" s="15"/>
    </row>
    <row r="1373" ht="11.25">
      <c r="A1373" s="15"/>
    </row>
    <row r="1374" ht="11.25">
      <c r="A1374" s="15"/>
    </row>
    <row r="1375" ht="11.25">
      <c r="A1375" s="15"/>
    </row>
    <row r="1376" ht="11.25">
      <c r="A1376" s="15"/>
    </row>
    <row r="1377" ht="11.25">
      <c r="A1377" s="15"/>
    </row>
    <row r="1378" ht="11.25">
      <c r="A1378" s="15"/>
    </row>
    <row r="1379" ht="11.25">
      <c r="A1379" s="15"/>
    </row>
    <row r="1380" ht="11.25">
      <c r="A1380" s="15"/>
    </row>
    <row r="1381" ht="11.25">
      <c r="A1381" s="15"/>
    </row>
    <row r="1382" ht="11.25">
      <c r="A1382" s="15"/>
    </row>
    <row r="1383" ht="11.25">
      <c r="A1383" s="15"/>
    </row>
    <row r="1384" ht="11.25">
      <c r="A1384" s="15"/>
    </row>
    <row r="1385" ht="11.25">
      <c r="A1385" s="15"/>
    </row>
    <row r="1386" ht="11.25">
      <c r="A1386" s="15"/>
    </row>
    <row r="1387" ht="11.25">
      <c r="A1387" s="15"/>
    </row>
    <row r="1388" ht="11.25">
      <c r="A1388" s="15"/>
    </row>
    <row r="1389" ht="11.25">
      <c r="A1389" s="15"/>
    </row>
    <row r="1390" ht="11.25">
      <c r="A1390" s="15"/>
    </row>
    <row r="1391" ht="11.25">
      <c r="A1391" s="15"/>
    </row>
    <row r="1392" ht="11.25">
      <c r="A1392" s="15"/>
    </row>
    <row r="1393" ht="11.25">
      <c r="A1393" s="15"/>
    </row>
    <row r="1394" ht="11.25">
      <c r="A1394" s="15"/>
    </row>
    <row r="1395" ht="11.25">
      <c r="A1395" s="15"/>
    </row>
    <row r="1396" ht="11.25">
      <c r="A1396" s="15"/>
    </row>
    <row r="1397" ht="11.25">
      <c r="A1397" s="15"/>
    </row>
    <row r="1398" ht="11.25">
      <c r="A1398" s="15"/>
    </row>
    <row r="1399" ht="11.25">
      <c r="A1399" s="15"/>
    </row>
    <row r="1400" ht="11.25">
      <c r="A1400" s="15"/>
    </row>
    <row r="1401" ht="11.25">
      <c r="A1401" s="15"/>
    </row>
    <row r="1402" ht="11.25">
      <c r="A1402" s="15"/>
    </row>
    <row r="1403" ht="11.25">
      <c r="A1403" s="15"/>
    </row>
    <row r="1404" ht="11.25">
      <c r="A1404" s="15"/>
    </row>
    <row r="1405" ht="11.25">
      <c r="A1405" s="15"/>
    </row>
    <row r="1406" ht="11.25">
      <c r="A1406" s="15"/>
    </row>
    <row r="1407" ht="11.25">
      <c r="A1407" s="15"/>
    </row>
    <row r="1408" ht="11.25">
      <c r="A1408" s="15"/>
    </row>
    <row r="1409" ht="11.25">
      <c r="A1409" s="15"/>
    </row>
    <row r="1410" ht="11.25">
      <c r="A1410" s="15"/>
    </row>
    <row r="1411" ht="11.25">
      <c r="A1411" s="15"/>
    </row>
    <row r="1412" ht="11.25">
      <c r="A1412" s="15"/>
    </row>
    <row r="1413" ht="11.25">
      <c r="A1413" s="15"/>
    </row>
    <row r="1414" ht="11.25">
      <c r="A1414" s="15"/>
    </row>
    <row r="1415" ht="11.25">
      <c r="A1415" s="15"/>
    </row>
    <row r="1416" ht="11.25">
      <c r="A1416" s="15"/>
    </row>
    <row r="1417" ht="11.25">
      <c r="A1417" s="15"/>
    </row>
    <row r="1418" ht="11.25">
      <c r="A1418" s="15"/>
    </row>
    <row r="1419" ht="11.25">
      <c r="A1419" s="15"/>
    </row>
    <row r="1420" ht="11.25">
      <c r="A1420" s="15"/>
    </row>
    <row r="1421" ht="11.25">
      <c r="A1421" s="15"/>
    </row>
    <row r="1422" ht="11.25">
      <c r="A1422" s="15"/>
    </row>
    <row r="1423" ht="11.25">
      <c r="A1423" s="15"/>
    </row>
    <row r="1424" ht="11.25">
      <c r="A1424" s="15"/>
    </row>
    <row r="1425" ht="11.25">
      <c r="A1425" s="15"/>
    </row>
    <row r="1426" ht="11.25">
      <c r="A1426" s="15"/>
    </row>
    <row r="1427" ht="11.25">
      <c r="A1427" s="15"/>
    </row>
    <row r="1428" ht="11.25">
      <c r="A1428" s="15"/>
    </row>
    <row r="1429" ht="11.25">
      <c r="A1429" s="15"/>
    </row>
    <row r="1430" ht="11.25">
      <c r="A1430" s="15"/>
    </row>
    <row r="1431" ht="11.25">
      <c r="A1431" s="15"/>
    </row>
    <row r="1432" ht="11.25">
      <c r="A1432" s="15"/>
    </row>
    <row r="1433" ht="11.25">
      <c r="A1433" s="15"/>
    </row>
    <row r="1434" ht="11.25">
      <c r="A1434" s="15"/>
    </row>
    <row r="1435" ht="11.25">
      <c r="A1435" s="15"/>
    </row>
    <row r="1436" ht="11.25">
      <c r="A1436" s="15"/>
    </row>
    <row r="1437" ht="11.25">
      <c r="A1437" s="15"/>
    </row>
    <row r="1438" ht="11.25">
      <c r="A1438" s="15"/>
    </row>
    <row r="1439" ht="11.25">
      <c r="A1439" s="15"/>
    </row>
    <row r="1440" ht="11.25">
      <c r="A1440" s="15"/>
    </row>
    <row r="1441" ht="11.25">
      <c r="A1441" s="15"/>
    </row>
    <row r="1442" ht="11.25">
      <c r="A1442" s="15"/>
    </row>
    <row r="1443" ht="11.25">
      <c r="A1443" s="15"/>
    </row>
    <row r="1444" ht="11.25">
      <c r="A1444" s="15"/>
    </row>
    <row r="1445" ht="11.25">
      <c r="A1445" s="15"/>
    </row>
    <row r="1446" ht="11.25">
      <c r="A1446" s="15"/>
    </row>
    <row r="1447" ht="11.25">
      <c r="A1447" s="15"/>
    </row>
    <row r="1448" ht="11.25">
      <c r="A1448" s="15"/>
    </row>
    <row r="1449" ht="11.25">
      <c r="A1449" s="15"/>
    </row>
    <row r="1450" ht="11.25">
      <c r="A1450" s="15"/>
    </row>
    <row r="1451" ht="11.25">
      <c r="A1451" s="15"/>
    </row>
    <row r="1452" ht="11.25">
      <c r="A1452" s="15"/>
    </row>
    <row r="1453" ht="11.25">
      <c r="A1453" s="15"/>
    </row>
    <row r="1454" ht="11.25">
      <c r="A1454" s="15"/>
    </row>
    <row r="1455" ht="11.25">
      <c r="A1455" s="15"/>
    </row>
    <row r="1456" ht="11.25">
      <c r="A1456" s="15"/>
    </row>
    <row r="1457" ht="11.25">
      <c r="A1457" s="15"/>
    </row>
    <row r="1458" ht="11.25">
      <c r="A1458" s="15"/>
    </row>
    <row r="1459" ht="11.25">
      <c r="A1459" s="15"/>
    </row>
    <row r="1460" ht="11.25">
      <c r="A1460" s="15"/>
    </row>
    <row r="1461" ht="11.25">
      <c r="A1461" s="15"/>
    </row>
    <row r="1462" ht="11.25">
      <c r="A1462" s="15"/>
    </row>
    <row r="1463" ht="11.25">
      <c r="A1463" s="15"/>
    </row>
    <row r="1464" ht="11.25">
      <c r="A1464" s="15"/>
    </row>
    <row r="1465" ht="11.25">
      <c r="A1465" s="15"/>
    </row>
    <row r="1466" ht="11.25">
      <c r="A1466" s="15"/>
    </row>
    <row r="1467" ht="11.25">
      <c r="A1467" s="15"/>
    </row>
    <row r="1468" ht="11.25">
      <c r="A1468" s="15"/>
    </row>
    <row r="1469" ht="11.25">
      <c r="A1469" s="15"/>
    </row>
    <row r="1470" ht="11.25">
      <c r="A1470" s="15"/>
    </row>
    <row r="1471" ht="11.25">
      <c r="A1471" s="15"/>
    </row>
    <row r="1472" ht="11.25">
      <c r="A1472" s="15"/>
    </row>
    <row r="1473" ht="11.25">
      <c r="A1473" s="15"/>
    </row>
    <row r="1474" ht="11.25">
      <c r="A1474" s="15"/>
    </row>
    <row r="1475" ht="11.25">
      <c r="A1475" s="15"/>
    </row>
    <row r="1476" ht="11.25">
      <c r="A1476" s="15"/>
    </row>
    <row r="1477" ht="11.25">
      <c r="A1477" s="15"/>
    </row>
    <row r="1478" ht="11.25">
      <c r="A1478" s="15"/>
    </row>
    <row r="1479" ht="11.25">
      <c r="A1479" s="15"/>
    </row>
    <row r="1480" ht="11.25">
      <c r="A1480" s="15"/>
    </row>
    <row r="1481" ht="11.25">
      <c r="A1481" s="15"/>
    </row>
    <row r="1482" ht="11.25">
      <c r="A1482" s="15"/>
    </row>
    <row r="1483" ht="11.25">
      <c r="A1483" s="15"/>
    </row>
    <row r="1484" ht="11.25">
      <c r="A1484" s="15"/>
    </row>
    <row r="1485" ht="11.25">
      <c r="A1485" s="15"/>
    </row>
    <row r="1486" ht="11.25">
      <c r="A1486" s="15"/>
    </row>
    <row r="1487" ht="11.25">
      <c r="A1487" s="15"/>
    </row>
    <row r="1488" ht="11.25">
      <c r="A1488" s="15"/>
    </row>
    <row r="1489" ht="11.25">
      <c r="A1489" s="15"/>
    </row>
    <row r="1490" ht="11.25">
      <c r="A1490" s="15"/>
    </row>
    <row r="1491" ht="11.25">
      <c r="A1491" s="15"/>
    </row>
    <row r="1492" ht="11.25">
      <c r="A1492" s="15"/>
    </row>
    <row r="1493" ht="11.25">
      <c r="A1493" s="15"/>
    </row>
    <row r="1494" ht="11.25">
      <c r="A1494" s="15"/>
    </row>
    <row r="1495" ht="11.25">
      <c r="A1495" s="15"/>
    </row>
    <row r="1496" ht="11.25">
      <c r="A1496" s="15"/>
    </row>
    <row r="1497" ht="11.25">
      <c r="A1497" s="15"/>
    </row>
    <row r="1498" ht="11.25">
      <c r="A1498" s="15"/>
    </row>
    <row r="1499" ht="11.25">
      <c r="A1499" s="15"/>
    </row>
    <row r="1500" ht="11.25">
      <c r="A1500" s="15"/>
    </row>
    <row r="1501" ht="11.25">
      <c r="A1501" s="15"/>
    </row>
    <row r="1502" ht="11.25">
      <c r="A1502" s="15"/>
    </row>
    <row r="1503" ht="11.25">
      <c r="A1503" s="15"/>
    </row>
    <row r="1504" ht="11.25">
      <c r="A1504" s="15"/>
    </row>
    <row r="1505" ht="11.25">
      <c r="A1505" s="15"/>
    </row>
    <row r="1506" ht="11.25">
      <c r="A1506" s="15"/>
    </row>
    <row r="1507" ht="11.25">
      <c r="A1507" s="15"/>
    </row>
    <row r="1508" ht="11.25">
      <c r="A1508" s="15"/>
    </row>
    <row r="1509" ht="11.25">
      <c r="A1509" s="15"/>
    </row>
    <row r="1510" ht="11.25">
      <c r="A1510" s="15"/>
    </row>
    <row r="1511" ht="11.25">
      <c r="A1511" s="15"/>
    </row>
    <row r="1512" ht="11.25">
      <c r="A1512" s="15"/>
    </row>
    <row r="1513" ht="11.25">
      <c r="A1513" s="15"/>
    </row>
    <row r="1514" ht="11.25">
      <c r="A1514" s="15"/>
    </row>
    <row r="1515" ht="11.25">
      <c r="A1515" s="15"/>
    </row>
    <row r="1516" ht="11.25">
      <c r="A1516" s="15"/>
    </row>
    <row r="1517" ht="11.25">
      <c r="A1517" s="15"/>
    </row>
    <row r="1518" ht="11.25">
      <c r="A1518" s="15"/>
    </row>
    <row r="1519" ht="11.25">
      <c r="A1519" s="15"/>
    </row>
    <row r="1520" ht="11.25">
      <c r="A1520" s="15"/>
    </row>
    <row r="1521" ht="11.25">
      <c r="A1521" s="15"/>
    </row>
    <row r="1522" ht="11.25">
      <c r="A1522" s="15"/>
    </row>
    <row r="1523" ht="11.25">
      <c r="A1523" s="15"/>
    </row>
    <row r="1524" ht="11.25">
      <c r="A1524" s="15"/>
    </row>
    <row r="1525" ht="11.25">
      <c r="A1525" s="15"/>
    </row>
    <row r="1526" ht="11.25">
      <c r="A1526" s="15"/>
    </row>
    <row r="1527" ht="11.25">
      <c r="A1527" s="15"/>
    </row>
    <row r="1528" ht="11.25">
      <c r="A1528" s="15"/>
    </row>
    <row r="1529" ht="11.25">
      <c r="A1529" s="15"/>
    </row>
    <row r="1530" ht="11.25">
      <c r="A1530" s="15"/>
    </row>
    <row r="1531" ht="11.25">
      <c r="A1531" s="15"/>
    </row>
    <row r="1532" ht="11.25">
      <c r="A1532" s="15"/>
    </row>
    <row r="1533" ht="11.25">
      <c r="A1533" s="15"/>
    </row>
    <row r="1534" ht="11.25">
      <c r="A1534" s="15"/>
    </row>
    <row r="1535" ht="11.25">
      <c r="A1535" s="15"/>
    </row>
    <row r="1536" ht="11.25">
      <c r="A1536" s="15"/>
    </row>
    <row r="1537" ht="11.25">
      <c r="A1537" s="15"/>
    </row>
    <row r="1538" ht="11.25">
      <c r="A1538" s="15"/>
    </row>
    <row r="1539" ht="11.25">
      <c r="A1539" s="15"/>
    </row>
    <row r="1540" ht="11.25">
      <c r="A1540" s="15"/>
    </row>
    <row r="1541" ht="11.25">
      <c r="A1541" s="15"/>
    </row>
    <row r="1542" ht="11.25">
      <c r="A1542" s="15"/>
    </row>
    <row r="1543" ht="11.25">
      <c r="A1543" s="15"/>
    </row>
    <row r="1544" ht="11.25">
      <c r="A1544" s="15"/>
    </row>
    <row r="1545" ht="11.25">
      <c r="A1545" s="15"/>
    </row>
    <row r="1546" ht="11.25">
      <c r="A1546" s="15"/>
    </row>
    <row r="1547" ht="11.25">
      <c r="A1547" s="15"/>
    </row>
    <row r="1548" ht="11.25">
      <c r="A1548" s="15"/>
    </row>
    <row r="1549" ht="11.25">
      <c r="A1549" s="15"/>
    </row>
    <row r="1550" ht="11.25">
      <c r="A1550" s="15"/>
    </row>
    <row r="1551" ht="11.25">
      <c r="A1551" s="15"/>
    </row>
    <row r="1552" ht="11.25">
      <c r="A1552" s="15"/>
    </row>
    <row r="1553" ht="11.25">
      <c r="A1553" s="15"/>
    </row>
    <row r="1554" ht="11.25">
      <c r="A1554" s="15"/>
    </row>
    <row r="1555" ht="11.25">
      <c r="A1555" s="15"/>
    </row>
    <row r="1556" ht="11.25">
      <c r="A1556" s="15"/>
    </row>
    <row r="1557" ht="11.25">
      <c r="A1557" s="15"/>
    </row>
    <row r="1558" ht="11.25">
      <c r="A1558" s="15"/>
    </row>
    <row r="1559" ht="11.25">
      <c r="A1559" s="15"/>
    </row>
    <row r="1560" ht="11.25">
      <c r="A1560" s="15"/>
    </row>
    <row r="1561" ht="11.25">
      <c r="A1561" s="15"/>
    </row>
    <row r="1562" ht="11.25">
      <c r="A1562" s="15"/>
    </row>
    <row r="1563" ht="11.25">
      <c r="A1563" s="15"/>
    </row>
    <row r="1564" ht="11.25">
      <c r="A1564" s="15"/>
    </row>
    <row r="1565" ht="11.25">
      <c r="A1565" s="15"/>
    </row>
    <row r="1566" ht="11.25">
      <c r="A1566" s="15"/>
    </row>
    <row r="1567" ht="11.25">
      <c r="A1567" s="15"/>
    </row>
    <row r="1568" ht="11.25">
      <c r="A1568" s="15"/>
    </row>
    <row r="1569" ht="11.25">
      <c r="A1569" s="15"/>
    </row>
    <row r="1570" ht="11.25">
      <c r="A1570" s="15"/>
    </row>
    <row r="1571" ht="11.25">
      <c r="A1571" s="15"/>
    </row>
    <row r="1572" ht="11.25">
      <c r="A1572" s="15"/>
    </row>
    <row r="1573" ht="11.25">
      <c r="A1573" s="15"/>
    </row>
    <row r="1574" ht="11.25">
      <c r="A1574" s="15"/>
    </row>
    <row r="1575" ht="11.25">
      <c r="A1575" s="15"/>
    </row>
    <row r="1576" ht="11.25">
      <c r="A1576" s="15"/>
    </row>
    <row r="1577" ht="11.25">
      <c r="A1577" s="15"/>
    </row>
    <row r="1578" ht="11.25">
      <c r="A1578" s="15"/>
    </row>
    <row r="1579" ht="11.25">
      <c r="A1579" s="15"/>
    </row>
    <row r="1580" ht="11.25">
      <c r="A1580" s="15"/>
    </row>
    <row r="1581" ht="11.25">
      <c r="A1581" s="15"/>
    </row>
    <row r="1582" ht="11.25">
      <c r="A1582" s="15"/>
    </row>
    <row r="1583" ht="11.25">
      <c r="A1583" s="15"/>
    </row>
    <row r="1584" ht="11.25">
      <c r="A1584" s="15"/>
    </row>
    <row r="1585" ht="11.25">
      <c r="A1585" s="15"/>
    </row>
    <row r="1586" ht="11.25">
      <c r="A1586" s="15"/>
    </row>
    <row r="1587" ht="11.25">
      <c r="A1587" s="15"/>
    </row>
    <row r="1588" ht="11.25">
      <c r="A1588" s="15"/>
    </row>
    <row r="1589" ht="11.25">
      <c r="A1589" s="15"/>
    </row>
    <row r="1590" ht="11.25">
      <c r="A1590" s="15"/>
    </row>
    <row r="1591" ht="11.25">
      <c r="A1591" s="15"/>
    </row>
    <row r="1592" ht="11.25">
      <c r="A1592" s="15"/>
    </row>
    <row r="1593" ht="11.25">
      <c r="A1593" s="15"/>
    </row>
    <row r="1594" ht="11.25">
      <c r="A1594" s="15"/>
    </row>
    <row r="1595" ht="11.25">
      <c r="A1595" s="15"/>
    </row>
    <row r="1596" ht="11.25">
      <c r="A1596" s="15"/>
    </row>
    <row r="1597" ht="11.25">
      <c r="A1597" s="15"/>
    </row>
    <row r="1598" ht="11.25">
      <c r="A1598" s="15"/>
    </row>
    <row r="1599" ht="11.25">
      <c r="A1599" s="15"/>
    </row>
    <row r="1600" ht="11.25">
      <c r="A1600" s="15"/>
    </row>
    <row r="1601" ht="11.25">
      <c r="A1601" s="15"/>
    </row>
    <row r="1602" ht="11.25">
      <c r="A1602" s="15"/>
    </row>
    <row r="1603" ht="11.25">
      <c r="A1603" s="15"/>
    </row>
    <row r="1604" ht="11.25">
      <c r="A1604" s="15"/>
    </row>
    <row r="1605" ht="11.25">
      <c r="A1605" s="15"/>
    </row>
    <row r="1606" ht="11.25">
      <c r="A1606" s="15"/>
    </row>
    <row r="1607" ht="11.25">
      <c r="A1607" s="15"/>
    </row>
    <row r="1608" ht="11.25">
      <c r="A1608" s="15"/>
    </row>
    <row r="1609" ht="11.25">
      <c r="A1609" s="15"/>
    </row>
    <row r="1610" ht="11.25">
      <c r="A1610" s="15"/>
    </row>
    <row r="1611" ht="11.25">
      <c r="A1611" s="15"/>
    </row>
    <row r="1612" ht="11.25">
      <c r="A1612" s="15"/>
    </row>
    <row r="1613" ht="11.25">
      <c r="A1613" s="15"/>
    </row>
    <row r="1614" ht="11.25">
      <c r="A1614" s="15"/>
    </row>
    <row r="1615" ht="11.25">
      <c r="A1615" s="15"/>
    </row>
    <row r="1616" ht="11.25">
      <c r="A1616" s="15"/>
    </row>
    <row r="1617" ht="11.25">
      <c r="A1617" s="15"/>
    </row>
    <row r="1618" ht="11.25">
      <c r="A1618" s="15"/>
    </row>
    <row r="1619" ht="11.25">
      <c r="A1619" s="15"/>
    </row>
    <row r="1620" ht="11.25">
      <c r="A1620" s="15"/>
    </row>
    <row r="1621" ht="11.25">
      <c r="A1621" s="15"/>
    </row>
    <row r="1622" ht="11.25">
      <c r="A1622" s="15"/>
    </row>
    <row r="1623" ht="11.25">
      <c r="A1623" s="15"/>
    </row>
    <row r="1624" ht="11.25">
      <c r="A1624" s="15"/>
    </row>
    <row r="1625" ht="11.25">
      <c r="A1625" s="15"/>
    </row>
    <row r="1626" ht="11.25">
      <c r="A1626" s="15"/>
    </row>
    <row r="1627" ht="11.25">
      <c r="A1627" s="15"/>
    </row>
    <row r="1628" ht="11.25">
      <c r="A1628" s="15"/>
    </row>
    <row r="1629" ht="11.25">
      <c r="A1629" s="15"/>
    </row>
    <row r="1630" ht="11.25">
      <c r="A1630" s="15"/>
    </row>
    <row r="1631" ht="11.25">
      <c r="A1631" s="15"/>
    </row>
    <row r="1632" ht="11.25">
      <c r="A1632" s="15"/>
    </row>
    <row r="1633" ht="11.25">
      <c r="A1633" s="15"/>
    </row>
    <row r="1634" ht="11.25">
      <c r="A1634" s="15"/>
    </row>
    <row r="1635" ht="11.25">
      <c r="A1635" s="15"/>
    </row>
    <row r="1636" ht="11.25">
      <c r="A1636" s="15"/>
    </row>
    <row r="1637" ht="11.25">
      <c r="A1637" s="15"/>
    </row>
    <row r="1638" ht="11.25">
      <c r="A1638" s="15"/>
    </row>
    <row r="1639" ht="11.25">
      <c r="A1639" s="15"/>
    </row>
    <row r="1640" ht="11.25">
      <c r="A1640" s="15"/>
    </row>
    <row r="1641" ht="11.25">
      <c r="A1641" s="15"/>
    </row>
    <row r="1642" ht="11.25">
      <c r="A1642" s="15"/>
    </row>
    <row r="1643" ht="11.25">
      <c r="A1643" s="15"/>
    </row>
    <row r="1644" ht="11.25">
      <c r="A1644" s="15"/>
    </row>
    <row r="1645" ht="11.25">
      <c r="A1645" s="15"/>
    </row>
    <row r="1646" ht="11.25">
      <c r="A1646" s="15"/>
    </row>
    <row r="1647" ht="11.25">
      <c r="A1647" s="15"/>
    </row>
    <row r="1648" ht="11.25">
      <c r="A1648" s="15"/>
    </row>
    <row r="1649" ht="11.25">
      <c r="A1649" s="15"/>
    </row>
    <row r="1650" ht="11.25">
      <c r="A1650" s="15"/>
    </row>
    <row r="1651" ht="11.25">
      <c r="A1651" s="15"/>
    </row>
    <row r="1652" ht="11.25">
      <c r="A1652" s="15"/>
    </row>
    <row r="1653" ht="11.25">
      <c r="A1653" s="15"/>
    </row>
    <row r="1654" ht="11.25">
      <c r="A1654" s="15"/>
    </row>
    <row r="1655" ht="11.25">
      <c r="A1655" s="15"/>
    </row>
    <row r="1656" ht="11.25">
      <c r="A1656" s="15"/>
    </row>
    <row r="1657" ht="11.25">
      <c r="A1657" s="15"/>
    </row>
    <row r="1658" ht="11.25">
      <c r="A1658" s="15"/>
    </row>
    <row r="1659" ht="11.25">
      <c r="A1659" s="15"/>
    </row>
    <row r="1660" ht="11.25">
      <c r="A1660" s="15"/>
    </row>
    <row r="1661" ht="11.25">
      <c r="A1661" s="15"/>
    </row>
    <row r="1662" ht="11.25">
      <c r="A1662" s="15"/>
    </row>
    <row r="1663" ht="11.25">
      <c r="A1663" s="15"/>
    </row>
    <row r="1664" ht="11.25">
      <c r="A1664" s="15"/>
    </row>
    <row r="1665" ht="11.25">
      <c r="A1665" s="15"/>
    </row>
    <row r="1666" ht="11.25">
      <c r="A1666" s="15"/>
    </row>
    <row r="1667" ht="11.25">
      <c r="A1667" s="15"/>
    </row>
    <row r="1668" ht="11.25">
      <c r="A1668" s="15"/>
    </row>
    <row r="1669" ht="11.25">
      <c r="A1669" s="15"/>
    </row>
    <row r="1670" ht="11.25">
      <c r="A1670" s="15"/>
    </row>
    <row r="1671" ht="11.25">
      <c r="A1671" s="15"/>
    </row>
    <row r="1672" ht="11.25">
      <c r="A1672" s="15"/>
    </row>
    <row r="1673" ht="11.25">
      <c r="A1673" s="15"/>
    </row>
    <row r="1674" ht="11.25">
      <c r="A1674" s="15"/>
    </row>
    <row r="1675" ht="11.25">
      <c r="A1675" s="15"/>
    </row>
    <row r="1676" ht="11.25">
      <c r="A1676" s="15"/>
    </row>
    <row r="1677" ht="11.25">
      <c r="A1677" s="15"/>
    </row>
    <row r="1678" ht="11.25">
      <c r="A1678" s="15"/>
    </row>
    <row r="1679" ht="11.25">
      <c r="A1679" s="15"/>
    </row>
    <row r="1680" ht="11.25">
      <c r="A1680" s="15"/>
    </row>
    <row r="1681" ht="11.25">
      <c r="A1681" s="15"/>
    </row>
    <row r="1682" ht="11.25">
      <c r="A1682" s="15"/>
    </row>
    <row r="1683" ht="11.25">
      <c r="A1683" s="15"/>
    </row>
    <row r="1684" ht="11.25">
      <c r="A1684" s="15"/>
    </row>
    <row r="1685" ht="11.25">
      <c r="A1685" s="15"/>
    </row>
    <row r="1686" ht="11.25">
      <c r="A1686" s="15"/>
    </row>
    <row r="1687" ht="11.25">
      <c r="A1687" s="15"/>
    </row>
    <row r="1688" ht="11.25">
      <c r="A1688" s="15"/>
    </row>
    <row r="1689" ht="11.25">
      <c r="A1689" s="15"/>
    </row>
    <row r="1690" ht="11.25">
      <c r="A1690" s="15"/>
    </row>
    <row r="1691" ht="11.25">
      <c r="A1691" s="15"/>
    </row>
    <row r="1692" ht="11.25">
      <c r="A1692" s="15"/>
    </row>
    <row r="1693" ht="11.25">
      <c r="A1693" s="15"/>
    </row>
    <row r="1694" ht="11.25">
      <c r="A1694" s="15"/>
    </row>
    <row r="1695" ht="11.25">
      <c r="A1695" s="15"/>
    </row>
    <row r="1696" ht="11.25">
      <c r="A1696" s="15"/>
    </row>
    <row r="1697" ht="11.25">
      <c r="A1697" s="15"/>
    </row>
    <row r="1698" ht="11.25">
      <c r="A1698" s="15"/>
    </row>
    <row r="1699" ht="11.25">
      <c r="A1699" s="15"/>
    </row>
    <row r="1700" ht="11.25">
      <c r="A1700" s="15"/>
    </row>
    <row r="1701" ht="11.25">
      <c r="A1701" s="15"/>
    </row>
    <row r="1702" ht="11.25">
      <c r="A1702" s="15"/>
    </row>
    <row r="1703" ht="11.25">
      <c r="A1703" s="15"/>
    </row>
    <row r="1704" ht="11.25">
      <c r="A1704" s="15"/>
    </row>
    <row r="1705" ht="11.25">
      <c r="A1705" s="15"/>
    </row>
    <row r="1706" ht="11.25">
      <c r="A1706" s="15"/>
    </row>
    <row r="1707" ht="11.25">
      <c r="A1707" s="15"/>
    </row>
    <row r="1708" ht="11.25">
      <c r="A1708" s="15"/>
    </row>
    <row r="1709" ht="11.25">
      <c r="A1709" s="15"/>
    </row>
    <row r="1710" ht="11.25">
      <c r="A1710" s="15"/>
    </row>
    <row r="1711" ht="11.25">
      <c r="A1711" s="15"/>
    </row>
    <row r="1712" ht="11.25">
      <c r="A1712" s="15"/>
    </row>
    <row r="1713" ht="11.25">
      <c r="A1713" s="15"/>
    </row>
    <row r="1714" ht="11.25">
      <c r="A1714" s="15"/>
    </row>
    <row r="1715" ht="11.25">
      <c r="A1715" s="15"/>
    </row>
    <row r="1716" ht="11.25">
      <c r="A1716" s="15"/>
    </row>
    <row r="1717" ht="11.25">
      <c r="A1717" s="15"/>
    </row>
    <row r="1718" ht="11.25">
      <c r="A1718" s="15"/>
    </row>
    <row r="1719" ht="11.25">
      <c r="A1719" s="15"/>
    </row>
    <row r="1720" ht="11.25">
      <c r="A1720" s="15"/>
    </row>
    <row r="1721" ht="11.25">
      <c r="A1721" s="15"/>
    </row>
    <row r="1722" ht="11.25">
      <c r="A1722" s="15"/>
    </row>
    <row r="1723" ht="11.25">
      <c r="A1723" s="15"/>
    </row>
    <row r="1724" ht="11.25">
      <c r="A1724" s="15"/>
    </row>
    <row r="1725" ht="11.25">
      <c r="A1725" s="15"/>
    </row>
    <row r="1726" ht="11.25">
      <c r="A1726" s="15"/>
    </row>
    <row r="1727" ht="11.25">
      <c r="A1727" s="15"/>
    </row>
    <row r="1728" ht="11.25">
      <c r="A1728" s="15"/>
    </row>
    <row r="1729" ht="11.25">
      <c r="A1729" s="15"/>
    </row>
    <row r="1730" ht="11.25">
      <c r="A1730" s="15"/>
    </row>
    <row r="1731" ht="11.25">
      <c r="A1731" s="15"/>
    </row>
    <row r="1732" ht="11.25">
      <c r="A1732" s="15"/>
    </row>
    <row r="1733" ht="11.25">
      <c r="A1733" s="15"/>
    </row>
    <row r="1734" ht="11.25">
      <c r="A1734" s="15"/>
    </row>
    <row r="1735" ht="11.25">
      <c r="A1735" s="15"/>
    </row>
    <row r="1736" ht="11.25">
      <c r="A1736" s="15"/>
    </row>
    <row r="1737" ht="11.25">
      <c r="A1737" s="15"/>
    </row>
    <row r="1738" ht="11.25">
      <c r="A1738" s="15"/>
    </row>
    <row r="1739" ht="11.25">
      <c r="A1739" s="15"/>
    </row>
    <row r="1740" ht="11.25">
      <c r="A1740" s="15"/>
    </row>
    <row r="1741" ht="11.25">
      <c r="A1741" s="15"/>
    </row>
    <row r="1742" ht="11.25">
      <c r="A1742" s="15"/>
    </row>
    <row r="1743" ht="11.25">
      <c r="A1743" s="15"/>
    </row>
    <row r="1744" ht="11.25">
      <c r="A1744" s="15"/>
    </row>
    <row r="1745" ht="11.25">
      <c r="A1745" s="15"/>
    </row>
    <row r="1746" ht="11.25">
      <c r="A1746" s="15"/>
    </row>
    <row r="1747" ht="11.25">
      <c r="A1747" s="15"/>
    </row>
    <row r="1748" ht="11.25">
      <c r="A1748" s="15"/>
    </row>
    <row r="1749" ht="11.25">
      <c r="A1749" s="15"/>
    </row>
    <row r="1750" ht="11.25">
      <c r="A1750" s="15"/>
    </row>
    <row r="1751" ht="11.25">
      <c r="A1751" s="15"/>
    </row>
    <row r="1752" ht="11.25">
      <c r="A1752" s="15"/>
    </row>
    <row r="1753" ht="11.25">
      <c r="A1753" s="15"/>
    </row>
    <row r="1754" ht="11.25">
      <c r="A1754" s="15"/>
    </row>
    <row r="1755" ht="11.25">
      <c r="A1755" s="15"/>
    </row>
    <row r="1756" ht="11.25">
      <c r="A1756" s="15"/>
    </row>
    <row r="1757" ht="11.25">
      <c r="A1757" s="15"/>
    </row>
    <row r="1758" ht="11.25">
      <c r="A1758" s="15"/>
    </row>
    <row r="1759" ht="11.25">
      <c r="A1759" s="15"/>
    </row>
    <row r="1760" ht="11.25">
      <c r="A1760" s="15"/>
    </row>
    <row r="1761" ht="11.25">
      <c r="A1761" s="15"/>
    </row>
    <row r="1762" ht="11.25">
      <c r="A1762" s="15"/>
    </row>
    <row r="1763" ht="11.25">
      <c r="A1763" s="15"/>
    </row>
    <row r="1764" ht="11.25">
      <c r="A1764" s="15"/>
    </row>
    <row r="1765" ht="11.25">
      <c r="A1765" s="15"/>
    </row>
    <row r="1766" ht="11.25">
      <c r="A1766" s="15"/>
    </row>
    <row r="1767" ht="11.25">
      <c r="A1767" s="15"/>
    </row>
    <row r="1768" ht="11.25">
      <c r="A1768" s="15"/>
    </row>
    <row r="1769" ht="11.25">
      <c r="A1769" s="15"/>
    </row>
    <row r="1770" ht="11.25">
      <c r="A1770" s="15"/>
    </row>
    <row r="1771" ht="11.25">
      <c r="A1771" s="15"/>
    </row>
    <row r="1772" ht="11.25">
      <c r="A1772" s="15"/>
    </row>
    <row r="1773" ht="11.25">
      <c r="A1773" s="15"/>
    </row>
    <row r="1774" ht="11.25">
      <c r="A1774" s="15"/>
    </row>
    <row r="1775" ht="11.25">
      <c r="A1775" s="15"/>
    </row>
    <row r="1776" ht="11.25">
      <c r="A1776" s="15"/>
    </row>
    <row r="1777" ht="11.25">
      <c r="A1777" s="15"/>
    </row>
    <row r="1778" ht="11.25">
      <c r="A1778" s="15"/>
    </row>
    <row r="1779" ht="11.25">
      <c r="A1779" s="15"/>
    </row>
    <row r="1780" ht="11.25">
      <c r="A1780" s="15"/>
    </row>
    <row r="1781" ht="11.25">
      <c r="A1781" s="15"/>
    </row>
    <row r="1782" ht="11.25">
      <c r="A1782" s="15"/>
    </row>
    <row r="1783" ht="11.25">
      <c r="A1783" s="15"/>
    </row>
    <row r="1784" ht="11.25">
      <c r="A1784" s="15"/>
    </row>
    <row r="1785" ht="11.25">
      <c r="A1785" s="15"/>
    </row>
    <row r="1786" ht="11.25">
      <c r="A1786" s="15"/>
    </row>
    <row r="1787" ht="11.25">
      <c r="A1787" s="15"/>
    </row>
    <row r="1788" ht="11.25">
      <c r="A1788" s="15"/>
    </row>
    <row r="1789" ht="11.25">
      <c r="A1789" s="15"/>
    </row>
    <row r="1790" ht="11.25">
      <c r="A1790" s="15"/>
    </row>
    <row r="1791" ht="11.25">
      <c r="A1791" s="15"/>
    </row>
    <row r="1792" ht="11.25">
      <c r="A1792" s="15"/>
    </row>
    <row r="1793" ht="11.25">
      <c r="A1793" s="15"/>
    </row>
    <row r="1794" ht="11.25">
      <c r="A1794" s="15"/>
    </row>
    <row r="1795" ht="11.25">
      <c r="A1795" s="15"/>
    </row>
    <row r="1796" ht="11.25">
      <c r="A1796" s="15"/>
    </row>
    <row r="1797" ht="11.25">
      <c r="A1797" s="15"/>
    </row>
    <row r="1798" ht="11.25">
      <c r="A1798" s="15"/>
    </row>
    <row r="1799" ht="11.25">
      <c r="A1799" s="15"/>
    </row>
    <row r="1800" ht="11.25">
      <c r="A1800" s="15"/>
    </row>
    <row r="1801" ht="11.25">
      <c r="A1801" s="15"/>
    </row>
    <row r="1802" ht="11.25">
      <c r="A1802" s="15"/>
    </row>
    <row r="1803" ht="11.25">
      <c r="A1803" s="15"/>
    </row>
    <row r="1804" ht="11.25">
      <c r="A1804" s="15"/>
    </row>
    <row r="1805" ht="11.25">
      <c r="A1805" s="15"/>
    </row>
    <row r="1806" ht="11.25">
      <c r="A1806" s="15"/>
    </row>
    <row r="1807" ht="11.25">
      <c r="A1807" s="15"/>
    </row>
    <row r="1808" ht="11.25">
      <c r="A1808" s="15"/>
    </row>
    <row r="1809" ht="11.25">
      <c r="A1809" s="15"/>
    </row>
    <row r="1810" ht="11.25">
      <c r="A1810" s="15"/>
    </row>
    <row r="1811" ht="11.25">
      <c r="A1811" s="15"/>
    </row>
    <row r="1812" ht="11.25">
      <c r="A1812" s="15"/>
    </row>
    <row r="1813" ht="11.25">
      <c r="A1813" s="15"/>
    </row>
    <row r="1814" ht="11.25">
      <c r="A1814" s="15"/>
    </row>
    <row r="1815" ht="11.25">
      <c r="A1815" s="15"/>
    </row>
    <row r="1816" ht="11.25">
      <c r="A1816" s="15"/>
    </row>
    <row r="1817" ht="11.25">
      <c r="A1817" s="15"/>
    </row>
    <row r="1818" ht="11.25">
      <c r="A1818" s="15"/>
    </row>
    <row r="1819" ht="11.25">
      <c r="A1819" s="15"/>
    </row>
    <row r="1820" ht="11.25">
      <c r="A1820" s="15"/>
    </row>
    <row r="1821" ht="11.25">
      <c r="A1821" s="15"/>
    </row>
    <row r="1822" ht="11.25">
      <c r="A1822" s="15"/>
    </row>
    <row r="1823" ht="11.25">
      <c r="A1823" s="15"/>
    </row>
    <row r="1824" ht="11.25">
      <c r="A1824" s="15"/>
    </row>
    <row r="1825" ht="11.25">
      <c r="A1825" s="15"/>
    </row>
    <row r="1826" ht="11.25">
      <c r="A1826" s="15"/>
    </row>
    <row r="1827" ht="11.25">
      <c r="A1827" s="15"/>
    </row>
    <row r="1828" ht="11.25">
      <c r="A1828" s="15"/>
    </row>
    <row r="1829" ht="11.25">
      <c r="A1829" s="15"/>
    </row>
    <row r="1830" ht="11.25">
      <c r="A1830" s="15"/>
    </row>
    <row r="1831" ht="11.25">
      <c r="A1831" s="15"/>
    </row>
    <row r="1832" ht="11.25">
      <c r="A1832" s="15"/>
    </row>
    <row r="1833" ht="11.25">
      <c r="A1833" s="15"/>
    </row>
    <row r="1834" ht="11.25">
      <c r="A1834" s="15"/>
    </row>
    <row r="1835" ht="11.25">
      <c r="A1835" s="15"/>
    </row>
    <row r="1836" ht="11.25">
      <c r="A1836" s="15"/>
    </row>
    <row r="1837" ht="11.25">
      <c r="A1837" s="15"/>
    </row>
    <row r="1838" ht="11.25">
      <c r="A1838" s="15"/>
    </row>
    <row r="1839" ht="11.25">
      <c r="A1839" s="15"/>
    </row>
    <row r="1840" ht="11.25">
      <c r="A1840" s="15"/>
    </row>
    <row r="1841" ht="11.25">
      <c r="A1841" s="15"/>
    </row>
    <row r="1842" ht="11.25">
      <c r="A1842" s="15"/>
    </row>
    <row r="1843" ht="11.25">
      <c r="A1843" s="15"/>
    </row>
    <row r="1844" ht="11.25">
      <c r="A1844" s="15"/>
    </row>
    <row r="1845" ht="11.25">
      <c r="A1845" s="15"/>
    </row>
    <row r="1846" ht="11.25">
      <c r="A1846" s="15"/>
    </row>
    <row r="1847" ht="11.25">
      <c r="A1847" s="15"/>
    </row>
    <row r="1848" ht="11.25">
      <c r="A1848" s="15"/>
    </row>
    <row r="1849" ht="11.25">
      <c r="A1849" s="15"/>
    </row>
    <row r="1850" ht="11.25">
      <c r="A1850" s="15"/>
    </row>
    <row r="1851" ht="11.25">
      <c r="A1851" s="15"/>
    </row>
    <row r="1852" ht="11.25">
      <c r="A1852" s="15"/>
    </row>
    <row r="1853" ht="11.25">
      <c r="A1853" s="15"/>
    </row>
    <row r="1854" ht="11.25">
      <c r="A1854" s="15"/>
    </row>
    <row r="1855" ht="11.25">
      <c r="A1855" s="15"/>
    </row>
    <row r="1856" ht="11.25">
      <c r="A1856" s="15"/>
    </row>
    <row r="1857" ht="11.25">
      <c r="A1857" s="15"/>
    </row>
    <row r="1858" ht="11.25">
      <c r="A1858" s="15"/>
    </row>
    <row r="1859" ht="11.25">
      <c r="A1859" s="15"/>
    </row>
    <row r="1860" ht="11.25">
      <c r="A1860" s="15"/>
    </row>
    <row r="1861" ht="11.25">
      <c r="A1861" s="15"/>
    </row>
    <row r="1862" ht="11.25">
      <c r="A1862" s="15"/>
    </row>
    <row r="1863" ht="11.25">
      <c r="A1863" s="15"/>
    </row>
    <row r="1864" ht="11.25">
      <c r="A1864" s="15"/>
    </row>
    <row r="1865" ht="11.25">
      <c r="A1865" s="15"/>
    </row>
    <row r="1866" ht="11.25">
      <c r="A1866" s="15"/>
    </row>
    <row r="1867" ht="11.25">
      <c r="A1867" s="15"/>
    </row>
    <row r="1868" ht="11.25">
      <c r="A1868" s="15"/>
    </row>
    <row r="1869" ht="11.25">
      <c r="A1869" s="15"/>
    </row>
    <row r="1870" ht="11.25">
      <c r="A1870" s="15"/>
    </row>
    <row r="1871" ht="11.25">
      <c r="A1871" s="15"/>
    </row>
    <row r="1872" ht="11.25">
      <c r="A1872" s="15"/>
    </row>
    <row r="1873" ht="11.25">
      <c r="A1873" s="15"/>
    </row>
    <row r="1874" ht="11.25">
      <c r="A1874" s="15"/>
    </row>
    <row r="1875" ht="11.25">
      <c r="A1875" s="15"/>
    </row>
    <row r="1876" ht="11.25">
      <c r="A1876" s="15"/>
    </row>
    <row r="1877" ht="11.25">
      <c r="A1877" s="15"/>
    </row>
    <row r="1878" ht="11.25">
      <c r="A1878" s="15"/>
    </row>
    <row r="1879" ht="11.25">
      <c r="A1879" s="15"/>
    </row>
    <row r="1880" ht="11.25">
      <c r="A1880" s="15"/>
    </row>
    <row r="1881" ht="11.25">
      <c r="A1881" s="15"/>
    </row>
    <row r="1882" ht="11.25">
      <c r="A1882" s="15"/>
    </row>
    <row r="1883" ht="11.25">
      <c r="A1883" s="15"/>
    </row>
    <row r="1884" ht="11.25">
      <c r="A1884" s="15"/>
    </row>
    <row r="1885" ht="11.25">
      <c r="A1885" s="15"/>
    </row>
    <row r="1886" ht="11.25">
      <c r="A1886" s="15"/>
    </row>
    <row r="1887" ht="11.25">
      <c r="A1887" s="15"/>
    </row>
    <row r="1888" ht="11.25">
      <c r="A1888" s="15"/>
    </row>
    <row r="1889" ht="11.25">
      <c r="A1889" s="15"/>
    </row>
    <row r="1890" ht="11.25">
      <c r="A1890" s="15"/>
    </row>
    <row r="1891" ht="11.25">
      <c r="A1891" s="15"/>
    </row>
    <row r="1892" ht="11.25">
      <c r="A1892" s="15"/>
    </row>
    <row r="1893" ht="11.25">
      <c r="A1893" s="15"/>
    </row>
    <row r="1894" ht="11.25">
      <c r="A1894" s="15"/>
    </row>
    <row r="1895" ht="11.25">
      <c r="A1895" s="15"/>
    </row>
    <row r="1896" ht="11.25">
      <c r="A1896" s="15"/>
    </row>
    <row r="1897" ht="11.25">
      <c r="A1897" s="15"/>
    </row>
    <row r="1898" ht="11.25">
      <c r="A1898" s="15"/>
    </row>
    <row r="1899" ht="11.25">
      <c r="A1899" s="15"/>
    </row>
    <row r="1900" ht="11.25">
      <c r="A1900" s="15"/>
    </row>
    <row r="1901" ht="11.25">
      <c r="A1901" s="15"/>
    </row>
    <row r="1902" ht="11.25">
      <c r="A1902" s="15"/>
    </row>
    <row r="1903" ht="11.25">
      <c r="A1903" s="15"/>
    </row>
    <row r="1904" ht="11.25">
      <c r="A1904" s="15"/>
    </row>
    <row r="1905" ht="11.25">
      <c r="A1905" s="15"/>
    </row>
    <row r="1906" ht="11.25">
      <c r="A1906" s="15"/>
    </row>
    <row r="1907" ht="11.25">
      <c r="A1907" s="15"/>
    </row>
    <row r="1908" ht="11.25">
      <c r="A1908" s="15"/>
    </row>
    <row r="1909" ht="11.25">
      <c r="A1909" s="15"/>
    </row>
    <row r="1910" ht="11.25">
      <c r="A1910" s="15"/>
    </row>
    <row r="1911" ht="11.25">
      <c r="A1911" s="15"/>
    </row>
    <row r="1912" ht="11.25">
      <c r="A1912" s="15"/>
    </row>
    <row r="1913" ht="11.25">
      <c r="A1913" s="15"/>
    </row>
    <row r="1914" ht="11.25">
      <c r="A1914" s="15"/>
    </row>
    <row r="1915" ht="11.25">
      <c r="A1915" s="15"/>
    </row>
    <row r="1916" ht="11.25">
      <c r="A1916" s="15"/>
    </row>
    <row r="1917" ht="11.25">
      <c r="A1917" s="15"/>
    </row>
    <row r="1918" ht="11.25">
      <c r="A1918" s="15"/>
    </row>
    <row r="1919" ht="11.25">
      <c r="A1919" s="15"/>
    </row>
    <row r="1920" ht="11.25">
      <c r="A1920" s="15"/>
    </row>
    <row r="1921" ht="11.25">
      <c r="A1921" s="15"/>
    </row>
    <row r="1922" ht="11.25">
      <c r="A1922" s="15"/>
    </row>
    <row r="1923" ht="11.25">
      <c r="A1923" s="15"/>
    </row>
    <row r="1924" ht="11.25">
      <c r="A1924" s="15"/>
    </row>
    <row r="1925" ht="11.25">
      <c r="A1925" s="15"/>
    </row>
    <row r="1926" ht="11.25">
      <c r="A1926" s="15"/>
    </row>
    <row r="1927" ht="11.25">
      <c r="A1927" s="15"/>
    </row>
    <row r="1928" ht="11.25">
      <c r="A1928" s="15"/>
    </row>
    <row r="1929" ht="11.25">
      <c r="A1929" s="15"/>
    </row>
    <row r="1930" ht="11.25">
      <c r="A1930" s="15"/>
    </row>
    <row r="1931" ht="11.25">
      <c r="A1931" s="15"/>
    </row>
    <row r="1932" ht="11.25">
      <c r="A1932" s="15"/>
    </row>
    <row r="1933" ht="11.25">
      <c r="A1933" s="15"/>
    </row>
    <row r="1934" ht="11.25">
      <c r="A1934" s="15"/>
    </row>
    <row r="1935" ht="11.25">
      <c r="A1935" s="15"/>
    </row>
    <row r="1936" ht="11.25">
      <c r="A1936" s="15"/>
    </row>
    <row r="1937" ht="11.25">
      <c r="A1937" s="15"/>
    </row>
    <row r="1938" ht="11.25">
      <c r="A1938" s="15"/>
    </row>
    <row r="1939" ht="11.25">
      <c r="A1939" s="15"/>
    </row>
    <row r="1940" ht="11.25">
      <c r="A1940" s="15"/>
    </row>
    <row r="1941" ht="11.25">
      <c r="A1941" s="15"/>
    </row>
    <row r="1942" ht="11.25">
      <c r="A1942" s="15"/>
    </row>
    <row r="1943" ht="11.25">
      <c r="A1943" s="15"/>
    </row>
    <row r="1944" ht="11.25">
      <c r="A1944" s="15"/>
    </row>
    <row r="1945" ht="11.25">
      <c r="A1945" s="15"/>
    </row>
    <row r="1946" ht="11.25">
      <c r="A1946" s="15"/>
    </row>
    <row r="1947" ht="11.25">
      <c r="A1947" s="15"/>
    </row>
    <row r="1948" ht="11.25">
      <c r="A1948" s="15"/>
    </row>
    <row r="1949" ht="11.25">
      <c r="A1949" s="15"/>
    </row>
    <row r="1950" ht="11.25">
      <c r="A1950" s="15"/>
    </row>
    <row r="1951" ht="11.25">
      <c r="A1951" s="15"/>
    </row>
    <row r="1952" ht="11.25">
      <c r="A1952" s="15"/>
    </row>
    <row r="1953" ht="11.25">
      <c r="A1953" s="15"/>
    </row>
    <row r="1954" ht="11.25">
      <c r="A1954" s="15"/>
    </row>
    <row r="1955" ht="11.25">
      <c r="A1955" s="15"/>
    </row>
    <row r="1956" ht="11.25">
      <c r="A1956" s="15"/>
    </row>
    <row r="1957" ht="11.25">
      <c r="A1957" s="15"/>
    </row>
    <row r="1958" ht="11.25">
      <c r="A1958" s="15"/>
    </row>
    <row r="1959" ht="11.25">
      <c r="A1959" s="15"/>
    </row>
    <row r="1960" ht="11.25">
      <c r="A1960" s="15"/>
    </row>
    <row r="1961" ht="11.25">
      <c r="A1961" s="15"/>
    </row>
    <row r="1962" ht="11.25">
      <c r="A1962" s="15"/>
    </row>
    <row r="1963" ht="11.25">
      <c r="A1963" s="15"/>
    </row>
    <row r="1964" ht="11.25">
      <c r="A1964" s="15"/>
    </row>
    <row r="1965" ht="11.25">
      <c r="A1965" s="15"/>
    </row>
    <row r="1966" ht="11.25">
      <c r="A1966" s="15"/>
    </row>
    <row r="1967" ht="11.25">
      <c r="A1967" s="15"/>
    </row>
    <row r="1968" ht="11.25">
      <c r="A1968" s="15"/>
    </row>
    <row r="1969" ht="11.25">
      <c r="A1969" s="15"/>
    </row>
    <row r="1970" ht="11.25">
      <c r="A1970" s="15"/>
    </row>
    <row r="1971" ht="11.25">
      <c r="A1971" s="15"/>
    </row>
    <row r="1972" ht="11.25">
      <c r="A1972" s="15"/>
    </row>
    <row r="1973" ht="11.25">
      <c r="A1973" s="15"/>
    </row>
    <row r="1974" ht="11.25">
      <c r="A1974" s="15"/>
    </row>
    <row r="1975" ht="11.25">
      <c r="A1975" s="15"/>
    </row>
    <row r="1976" ht="11.25">
      <c r="A1976" s="15"/>
    </row>
    <row r="1977" ht="11.25">
      <c r="A1977" s="15"/>
    </row>
    <row r="1978" ht="11.25">
      <c r="A1978" s="15"/>
    </row>
    <row r="1979" ht="11.25">
      <c r="A1979" s="15"/>
    </row>
    <row r="1980" ht="11.25">
      <c r="A1980" s="15"/>
    </row>
    <row r="1981" ht="11.25">
      <c r="A1981" s="15"/>
    </row>
    <row r="1982" ht="11.25">
      <c r="A1982" s="15"/>
    </row>
    <row r="1983" ht="11.25">
      <c r="A1983" s="15"/>
    </row>
    <row r="1984" ht="11.25">
      <c r="A1984" s="15"/>
    </row>
    <row r="1985" ht="11.25">
      <c r="A1985" s="15"/>
    </row>
    <row r="1986" ht="11.25">
      <c r="A1986" s="15"/>
    </row>
    <row r="1987" ht="11.25">
      <c r="A1987" s="15"/>
    </row>
    <row r="1988" ht="11.25">
      <c r="A1988" s="15"/>
    </row>
    <row r="1989" ht="11.25">
      <c r="A1989" s="15"/>
    </row>
    <row r="1990" ht="11.25">
      <c r="A1990" s="15"/>
    </row>
    <row r="1991" ht="11.25">
      <c r="A1991" s="15"/>
    </row>
    <row r="1992" ht="11.25">
      <c r="A1992" s="15"/>
    </row>
    <row r="1993" ht="11.25">
      <c r="A1993" s="15"/>
    </row>
    <row r="1994" ht="11.25">
      <c r="A1994" s="15"/>
    </row>
    <row r="1995" ht="11.25">
      <c r="A1995" s="15"/>
    </row>
    <row r="1996" ht="11.25">
      <c r="A1996" s="15"/>
    </row>
    <row r="1997" ht="11.25">
      <c r="A1997" s="15"/>
    </row>
    <row r="1998" ht="11.25">
      <c r="A1998" s="15"/>
    </row>
    <row r="1999" ht="11.25">
      <c r="A1999" s="15"/>
    </row>
    <row r="2000" ht="11.25">
      <c r="A2000" s="15"/>
    </row>
    <row r="2001" ht="11.25">
      <c r="A2001" s="15"/>
    </row>
    <row r="2002" ht="11.25">
      <c r="A2002" s="15"/>
    </row>
    <row r="2003" ht="11.25">
      <c r="A2003" s="15"/>
    </row>
    <row r="2004" ht="11.25">
      <c r="A2004" s="15"/>
    </row>
    <row r="2005" ht="11.25">
      <c r="A2005" s="15"/>
    </row>
    <row r="2006" ht="11.25">
      <c r="A2006" s="15"/>
    </row>
    <row r="2007" ht="11.25">
      <c r="A2007" s="15"/>
    </row>
    <row r="2008" ht="11.25">
      <c r="A2008" s="15"/>
    </row>
    <row r="2009" ht="11.25">
      <c r="A2009" s="15"/>
    </row>
    <row r="2010" ht="11.25">
      <c r="A2010" s="15"/>
    </row>
    <row r="2011" ht="11.25">
      <c r="A2011" s="15"/>
    </row>
    <row r="2012" ht="11.25">
      <c r="A2012" s="15"/>
    </row>
    <row r="2013" ht="11.25">
      <c r="A2013" s="15"/>
    </row>
    <row r="2014" ht="11.25">
      <c r="A2014" s="15"/>
    </row>
    <row r="2015" ht="11.25">
      <c r="A2015" s="15"/>
    </row>
    <row r="2016" ht="11.25">
      <c r="A2016" s="15"/>
    </row>
    <row r="2017" ht="11.25">
      <c r="A2017" s="15"/>
    </row>
    <row r="2018" ht="11.25">
      <c r="A2018" s="15"/>
    </row>
    <row r="2019" ht="11.25">
      <c r="A2019" s="15"/>
    </row>
    <row r="2020" ht="11.25">
      <c r="A2020" s="15"/>
    </row>
    <row r="2021" ht="11.25">
      <c r="A2021" s="15"/>
    </row>
    <row r="2022" ht="11.25">
      <c r="A2022" s="15"/>
    </row>
    <row r="2023" ht="11.25">
      <c r="A2023" s="15"/>
    </row>
    <row r="2024" ht="11.25">
      <c r="A2024" s="15"/>
    </row>
    <row r="2025" ht="11.25">
      <c r="A2025" s="15"/>
    </row>
    <row r="2026" ht="11.25">
      <c r="A2026" s="15"/>
    </row>
    <row r="2027" ht="11.25">
      <c r="A2027" s="15"/>
    </row>
    <row r="2028" ht="11.25">
      <c r="A2028" s="15"/>
    </row>
    <row r="2029" ht="11.25">
      <c r="A2029" s="15"/>
    </row>
    <row r="2030" ht="11.25">
      <c r="A2030" s="15"/>
    </row>
    <row r="2031" ht="11.25">
      <c r="A2031" s="15"/>
    </row>
    <row r="2032" ht="11.25">
      <c r="A2032" s="15"/>
    </row>
    <row r="2033" ht="11.25">
      <c r="A2033" s="15"/>
    </row>
    <row r="2034" ht="11.25">
      <c r="A2034" s="15"/>
    </row>
    <row r="2035" ht="11.25">
      <c r="A2035" s="15"/>
    </row>
    <row r="2036" ht="11.25">
      <c r="A2036" s="15"/>
    </row>
    <row r="2037" ht="11.25">
      <c r="A2037" s="15"/>
    </row>
    <row r="2038" ht="11.25">
      <c r="A2038" s="15"/>
    </row>
    <row r="2039" ht="11.25">
      <c r="A2039" s="15"/>
    </row>
    <row r="2040" ht="11.25">
      <c r="A2040" s="15"/>
    </row>
    <row r="2041" ht="11.25">
      <c r="A2041" s="15"/>
    </row>
    <row r="2042" ht="11.25">
      <c r="A2042" s="15"/>
    </row>
    <row r="2043" ht="11.25">
      <c r="A2043" s="15"/>
    </row>
    <row r="2044" ht="11.25">
      <c r="A2044" s="15"/>
    </row>
    <row r="2045" ht="11.25">
      <c r="A2045" s="15"/>
    </row>
    <row r="2046" ht="11.25">
      <c r="A2046" s="15"/>
    </row>
    <row r="2047" ht="11.25">
      <c r="A2047" s="15"/>
    </row>
    <row r="2048" ht="11.25">
      <c r="A2048" s="15"/>
    </row>
    <row r="2049" ht="11.25">
      <c r="A2049" s="15"/>
    </row>
    <row r="2050" ht="11.25">
      <c r="A2050" s="15"/>
    </row>
    <row r="2051" ht="11.25">
      <c r="A2051" s="15"/>
    </row>
    <row r="2052" ht="11.25">
      <c r="A2052" s="15"/>
    </row>
    <row r="2053" ht="11.25">
      <c r="A2053" s="15"/>
    </row>
    <row r="2054" ht="11.25">
      <c r="A2054" s="15"/>
    </row>
    <row r="2055" ht="11.25">
      <c r="A2055" s="15"/>
    </row>
    <row r="2056" ht="11.25">
      <c r="A2056" s="15"/>
    </row>
    <row r="2057" ht="11.25">
      <c r="A2057" s="15"/>
    </row>
    <row r="2058" ht="11.25">
      <c r="A2058" s="15"/>
    </row>
    <row r="2059" ht="11.25">
      <c r="A2059" s="15"/>
    </row>
    <row r="2060" ht="11.25">
      <c r="A2060" s="15"/>
    </row>
    <row r="2061" ht="11.25">
      <c r="A2061" s="15"/>
    </row>
    <row r="2062" ht="11.25">
      <c r="A2062" s="15"/>
    </row>
    <row r="2063" ht="11.25">
      <c r="A2063" s="15"/>
    </row>
    <row r="2064" ht="11.25">
      <c r="A2064" s="15"/>
    </row>
    <row r="2065" ht="11.25">
      <c r="A2065" s="15"/>
    </row>
    <row r="2066" ht="11.25">
      <c r="A2066" s="15"/>
    </row>
    <row r="2067" ht="11.25">
      <c r="A2067" s="15"/>
    </row>
    <row r="2068" ht="11.25">
      <c r="A2068" s="15"/>
    </row>
    <row r="2069" ht="11.25">
      <c r="A2069" s="15"/>
    </row>
    <row r="2070" ht="11.25">
      <c r="A2070" s="15"/>
    </row>
    <row r="2071" ht="11.25">
      <c r="A2071" s="15"/>
    </row>
    <row r="2072" ht="11.25">
      <c r="A2072" s="15"/>
    </row>
    <row r="2073" ht="11.25">
      <c r="A2073" s="15"/>
    </row>
    <row r="2074" ht="11.25">
      <c r="A2074" s="15"/>
    </row>
    <row r="2075" ht="11.25">
      <c r="A2075" s="15"/>
    </row>
    <row r="2076" ht="11.25">
      <c r="A2076" s="15"/>
    </row>
    <row r="2077" ht="11.25">
      <c r="A2077" s="15"/>
    </row>
    <row r="2078" ht="11.25">
      <c r="A2078" s="15"/>
    </row>
    <row r="2079" ht="11.25">
      <c r="A2079" s="15"/>
    </row>
    <row r="2080" ht="11.25">
      <c r="A2080" s="15"/>
    </row>
    <row r="2081" ht="11.25">
      <c r="A2081" s="15"/>
    </row>
    <row r="2082" ht="11.25">
      <c r="A2082" s="15"/>
    </row>
    <row r="2083" ht="11.25">
      <c r="A2083" s="15"/>
    </row>
    <row r="2084" ht="11.25">
      <c r="A2084" s="15"/>
    </row>
    <row r="2085" ht="11.25">
      <c r="A2085" s="15"/>
    </row>
    <row r="2086" ht="11.25">
      <c r="A2086" s="15"/>
    </row>
    <row r="2087" ht="11.25">
      <c r="A2087" s="15"/>
    </row>
    <row r="2088" ht="11.25">
      <c r="A2088" s="15"/>
    </row>
    <row r="2089" ht="11.25">
      <c r="A2089" s="15"/>
    </row>
    <row r="2090" ht="11.25">
      <c r="A2090" s="15"/>
    </row>
    <row r="2091" ht="11.25">
      <c r="A2091" s="15"/>
    </row>
    <row r="2092" ht="11.25">
      <c r="A2092" s="15"/>
    </row>
    <row r="2093" ht="11.25">
      <c r="A2093" s="15"/>
    </row>
    <row r="2094" ht="11.25">
      <c r="A2094" s="15"/>
    </row>
    <row r="2095" ht="11.25">
      <c r="A2095" s="15"/>
    </row>
    <row r="2096" ht="11.25">
      <c r="A2096" s="15"/>
    </row>
    <row r="2097" ht="11.25">
      <c r="A2097" s="15"/>
    </row>
    <row r="2098" ht="11.25">
      <c r="A2098" s="15"/>
    </row>
    <row r="2099" ht="11.25">
      <c r="A2099" s="15"/>
    </row>
    <row r="2100" ht="11.25">
      <c r="A2100" s="15"/>
    </row>
    <row r="2101" ht="11.25">
      <c r="A2101" s="15"/>
    </row>
    <row r="2102" ht="11.25">
      <c r="A2102" s="15"/>
    </row>
    <row r="2103" ht="11.25">
      <c r="A2103" s="15"/>
    </row>
    <row r="2104" ht="11.25">
      <c r="A2104" s="15"/>
    </row>
    <row r="2105" ht="11.25">
      <c r="A2105" s="15"/>
    </row>
    <row r="2106" ht="11.25">
      <c r="A2106" s="15"/>
    </row>
    <row r="2107" ht="11.25">
      <c r="A2107" s="15"/>
    </row>
    <row r="2108" ht="11.25">
      <c r="A2108" s="15"/>
    </row>
    <row r="2109" ht="11.25">
      <c r="A2109" s="15"/>
    </row>
    <row r="2110" ht="11.25">
      <c r="A2110" s="15"/>
    </row>
    <row r="2111" ht="11.25">
      <c r="A2111" s="15"/>
    </row>
    <row r="2112" ht="11.25">
      <c r="A2112" s="15"/>
    </row>
    <row r="2113" ht="11.25">
      <c r="A2113" s="15"/>
    </row>
    <row r="2114" ht="11.25">
      <c r="A2114" s="15"/>
    </row>
    <row r="2115" ht="11.25">
      <c r="A2115" s="15"/>
    </row>
    <row r="2116" ht="11.25">
      <c r="A2116" s="15"/>
    </row>
    <row r="2117" ht="11.25">
      <c r="A2117" s="15"/>
    </row>
    <row r="2118" ht="11.25">
      <c r="A2118" s="15"/>
    </row>
    <row r="2119" ht="11.25">
      <c r="A2119" s="15"/>
    </row>
    <row r="2120" ht="11.25">
      <c r="A2120" s="15"/>
    </row>
    <row r="2121" ht="11.25">
      <c r="A2121" s="15"/>
    </row>
    <row r="2122" ht="11.25">
      <c r="A2122" s="15"/>
    </row>
    <row r="2123" ht="11.25">
      <c r="A2123" s="15"/>
    </row>
    <row r="2124" ht="11.25">
      <c r="A2124" s="15"/>
    </row>
    <row r="2125" ht="11.25">
      <c r="A2125" s="15"/>
    </row>
    <row r="2126" ht="11.25">
      <c r="A2126" s="15"/>
    </row>
    <row r="2127" ht="11.25">
      <c r="A2127" s="15"/>
    </row>
    <row r="2128" ht="11.25">
      <c r="A2128" s="15"/>
    </row>
    <row r="2129" ht="11.25">
      <c r="A2129" s="15"/>
    </row>
    <row r="2130" ht="11.25">
      <c r="A2130" s="15"/>
    </row>
    <row r="2131" ht="11.25">
      <c r="A2131" s="15"/>
    </row>
    <row r="2132" ht="11.25">
      <c r="A2132" s="15"/>
    </row>
    <row r="2133" ht="11.25">
      <c r="A2133" s="15"/>
    </row>
    <row r="2134" ht="11.25">
      <c r="A2134" s="15"/>
    </row>
    <row r="2135" ht="11.25">
      <c r="A2135" s="15"/>
    </row>
    <row r="2136" ht="11.25">
      <c r="A2136" s="15"/>
    </row>
    <row r="2137" ht="11.25">
      <c r="A2137" s="15"/>
    </row>
    <row r="2138" ht="11.25">
      <c r="A2138" s="15"/>
    </row>
    <row r="2139" ht="11.25">
      <c r="A2139" s="15"/>
    </row>
    <row r="2140" ht="11.25">
      <c r="A2140" s="15"/>
    </row>
    <row r="2141" ht="11.25">
      <c r="A2141" s="15"/>
    </row>
    <row r="2142" ht="11.25">
      <c r="A2142" s="15"/>
    </row>
    <row r="2143" ht="11.25">
      <c r="A2143" s="15"/>
    </row>
    <row r="2144" ht="11.25">
      <c r="A2144" s="15"/>
    </row>
    <row r="2145" ht="11.25">
      <c r="A2145" s="15"/>
    </row>
    <row r="2146" ht="11.25">
      <c r="A2146" s="15"/>
    </row>
    <row r="2147" ht="11.25">
      <c r="A2147" s="15"/>
    </row>
    <row r="2148" ht="11.25">
      <c r="A2148" s="15"/>
    </row>
    <row r="2149" ht="11.25">
      <c r="A2149" s="15"/>
    </row>
    <row r="2150" ht="11.25">
      <c r="A2150" s="15"/>
    </row>
    <row r="2151" ht="11.25">
      <c r="A2151" s="15"/>
    </row>
    <row r="2152" ht="11.25">
      <c r="A2152" s="15"/>
    </row>
    <row r="2153" ht="11.25">
      <c r="A2153" s="15"/>
    </row>
    <row r="2154" ht="11.25">
      <c r="A2154" s="15"/>
    </row>
    <row r="2155" ht="11.25">
      <c r="A2155" s="15"/>
    </row>
    <row r="2156" ht="11.25">
      <c r="A2156" s="15"/>
    </row>
    <row r="2157" ht="11.25">
      <c r="A2157" s="15"/>
    </row>
    <row r="2158" ht="11.25">
      <c r="A2158" s="15"/>
    </row>
    <row r="2159" ht="11.25">
      <c r="A2159" s="15"/>
    </row>
    <row r="2160" ht="11.25">
      <c r="A2160" s="15"/>
    </row>
    <row r="2161" ht="11.25">
      <c r="A2161" s="15"/>
    </row>
    <row r="2162" ht="11.25">
      <c r="A2162" s="15"/>
    </row>
    <row r="2163" ht="11.25">
      <c r="A2163" s="15"/>
    </row>
    <row r="2164" ht="11.25">
      <c r="A2164" s="15"/>
    </row>
    <row r="2165" ht="11.25">
      <c r="A2165" s="15"/>
    </row>
    <row r="2166" ht="11.25">
      <c r="A2166" s="15"/>
    </row>
    <row r="2167" ht="11.25">
      <c r="A2167" s="15"/>
    </row>
    <row r="2168" ht="11.25">
      <c r="A2168" s="15"/>
    </row>
    <row r="2169" ht="11.25">
      <c r="A2169" s="15"/>
    </row>
    <row r="2170" ht="11.25">
      <c r="A2170" s="15"/>
    </row>
    <row r="2171" ht="11.25">
      <c r="A2171" s="15"/>
    </row>
    <row r="2172" ht="11.25">
      <c r="A2172" s="15"/>
    </row>
    <row r="2173" ht="11.25">
      <c r="A2173" s="15"/>
    </row>
    <row r="2174" ht="11.25">
      <c r="A2174" s="15"/>
    </row>
    <row r="2175" ht="11.25">
      <c r="A2175" s="15"/>
    </row>
    <row r="2176" ht="11.25">
      <c r="A2176" s="15"/>
    </row>
    <row r="2177" ht="11.25">
      <c r="A2177" s="15"/>
    </row>
    <row r="2178" ht="11.25">
      <c r="A2178" s="15"/>
    </row>
    <row r="2179" ht="11.25">
      <c r="A2179" s="15"/>
    </row>
    <row r="2180" ht="11.25">
      <c r="A2180" s="15"/>
    </row>
    <row r="2181" ht="11.25">
      <c r="A2181" s="15"/>
    </row>
    <row r="2182" ht="11.25">
      <c r="A2182" s="15"/>
    </row>
    <row r="2183" ht="11.25">
      <c r="A2183" s="15"/>
    </row>
    <row r="2184" ht="11.25">
      <c r="A2184" s="15"/>
    </row>
    <row r="2185" ht="11.25">
      <c r="A2185" s="15"/>
    </row>
    <row r="2186" ht="11.25">
      <c r="A2186" s="15"/>
    </row>
    <row r="2187" ht="11.25">
      <c r="A2187" s="15"/>
    </row>
    <row r="2188" ht="11.25">
      <c r="A2188" s="15"/>
    </row>
    <row r="2189" ht="11.25">
      <c r="A2189" s="15"/>
    </row>
    <row r="2190" ht="11.25">
      <c r="A2190" s="15"/>
    </row>
    <row r="2191" ht="11.25">
      <c r="A2191" s="15"/>
    </row>
    <row r="2192" ht="11.25">
      <c r="A2192" s="15"/>
    </row>
    <row r="2193" ht="11.25">
      <c r="A2193" s="15"/>
    </row>
    <row r="2194" ht="11.25">
      <c r="A2194" s="15"/>
    </row>
    <row r="2195" ht="11.25">
      <c r="A2195" s="15"/>
    </row>
    <row r="2196" ht="11.25">
      <c r="A2196" s="15"/>
    </row>
    <row r="2197" ht="11.25">
      <c r="A2197" s="15"/>
    </row>
    <row r="2198" ht="11.25">
      <c r="A2198" s="15"/>
    </row>
    <row r="2199" ht="11.25">
      <c r="A2199" s="15"/>
    </row>
    <row r="2200" ht="11.25">
      <c r="A2200" s="15"/>
    </row>
    <row r="2201" ht="11.25">
      <c r="A2201" s="15"/>
    </row>
    <row r="2202" ht="11.25">
      <c r="A2202" s="15"/>
    </row>
    <row r="2203" ht="11.25">
      <c r="A2203" s="15"/>
    </row>
    <row r="2204" ht="11.25">
      <c r="A2204" s="15"/>
    </row>
    <row r="2205" ht="11.25">
      <c r="A2205" s="15"/>
    </row>
    <row r="2206" ht="11.25">
      <c r="A2206" s="15"/>
    </row>
    <row r="2207" ht="11.25">
      <c r="A2207" s="15"/>
    </row>
    <row r="2208" ht="11.25">
      <c r="A2208" s="15"/>
    </row>
    <row r="2209" ht="11.25">
      <c r="A2209" s="15"/>
    </row>
    <row r="2210" ht="11.25">
      <c r="A2210" s="15"/>
    </row>
    <row r="2211" ht="11.25">
      <c r="A2211" s="15"/>
    </row>
    <row r="2212" ht="11.25">
      <c r="A2212" s="15"/>
    </row>
    <row r="2213" ht="11.25">
      <c r="A2213" s="15"/>
    </row>
    <row r="2214" ht="11.25">
      <c r="A2214" s="15"/>
    </row>
    <row r="2215" ht="11.25">
      <c r="A2215" s="15"/>
    </row>
    <row r="2216" ht="11.25">
      <c r="A2216" s="15"/>
    </row>
    <row r="2217" ht="11.25">
      <c r="A2217" s="15"/>
    </row>
    <row r="2218" ht="11.25">
      <c r="A2218" s="15"/>
    </row>
    <row r="2219" ht="11.25">
      <c r="A2219" s="15"/>
    </row>
    <row r="2220" ht="11.25">
      <c r="A2220" s="15"/>
    </row>
    <row r="2221" ht="11.25">
      <c r="A2221" s="15"/>
    </row>
    <row r="2222" ht="11.25">
      <c r="A2222" s="15"/>
    </row>
    <row r="2223" ht="11.25">
      <c r="A2223" s="15"/>
    </row>
    <row r="2224" ht="11.25">
      <c r="A2224" s="15"/>
    </row>
    <row r="2225" ht="11.25">
      <c r="A2225" s="15"/>
    </row>
    <row r="2226" ht="11.25">
      <c r="A2226" s="15"/>
    </row>
    <row r="2227" ht="11.25">
      <c r="A2227" s="15"/>
    </row>
    <row r="2228" ht="11.25">
      <c r="A2228" s="15"/>
    </row>
    <row r="2229" ht="11.25">
      <c r="A2229" s="15"/>
    </row>
    <row r="2230" ht="11.25">
      <c r="A2230" s="15"/>
    </row>
    <row r="2231" ht="11.25">
      <c r="A2231" s="15"/>
    </row>
    <row r="2232" ht="11.25">
      <c r="A2232" s="15"/>
    </row>
    <row r="2233" ht="11.25">
      <c r="A2233" s="15"/>
    </row>
    <row r="2234" ht="11.25">
      <c r="A2234" s="15"/>
    </row>
    <row r="2235" ht="11.25">
      <c r="A2235" s="15"/>
    </row>
    <row r="2236" ht="11.25">
      <c r="A2236" s="15"/>
    </row>
    <row r="2237" ht="11.25">
      <c r="A2237" s="15"/>
    </row>
    <row r="2238" ht="11.25">
      <c r="A2238" s="15"/>
    </row>
    <row r="2239" ht="11.25">
      <c r="A2239" s="15"/>
    </row>
    <row r="2240" ht="11.25">
      <c r="A2240" s="15"/>
    </row>
    <row r="2241" ht="11.25">
      <c r="A2241" s="15"/>
    </row>
    <row r="2242" ht="11.25">
      <c r="A2242" s="15"/>
    </row>
    <row r="2243" ht="11.25">
      <c r="A2243" s="15"/>
    </row>
    <row r="2244" ht="11.25">
      <c r="A2244" s="15"/>
    </row>
    <row r="2245" ht="11.25">
      <c r="A2245" s="15"/>
    </row>
    <row r="2246" ht="11.25">
      <c r="A2246" s="15"/>
    </row>
    <row r="2247" ht="11.25">
      <c r="A2247" s="15"/>
    </row>
    <row r="2248" ht="11.25">
      <c r="A2248" s="15"/>
    </row>
    <row r="2249" ht="11.25">
      <c r="A2249" s="15"/>
    </row>
    <row r="2250" ht="11.25">
      <c r="A2250" s="15"/>
    </row>
    <row r="2251" ht="11.25">
      <c r="A2251" s="15"/>
    </row>
    <row r="2252" ht="11.25">
      <c r="A2252" s="15"/>
    </row>
    <row r="2253" ht="11.25">
      <c r="A2253" s="15"/>
    </row>
    <row r="2254" ht="11.25">
      <c r="A2254" s="15"/>
    </row>
    <row r="2255" ht="11.25">
      <c r="A2255" s="15"/>
    </row>
    <row r="2256" ht="11.25">
      <c r="A2256" s="15"/>
    </row>
    <row r="2257" ht="11.25">
      <c r="A2257" s="15"/>
    </row>
    <row r="2258" ht="11.25">
      <c r="A2258" s="15"/>
    </row>
    <row r="2259" ht="11.25">
      <c r="A2259" s="15"/>
    </row>
    <row r="2260" ht="11.25">
      <c r="A2260" s="15"/>
    </row>
    <row r="2261" ht="11.25">
      <c r="A2261" s="15"/>
    </row>
    <row r="2262" ht="11.25">
      <c r="A2262" s="15"/>
    </row>
    <row r="2263" ht="11.25">
      <c r="A2263" s="15"/>
    </row>
    <row r="2264" ht="11.25">
      <c r="A2264" s="15"/>
    </row>
    <row r="2265" ht="11.25">
      <c r="A2265" s="15"/>
    </row>
    <row r="2266" ht="11.25">
      <c r="A2266" s="15"/>
    </row>
    <row r="2267" ht="11.25">
      <c r="A2267" s="15"/>
    </row>
    <row r="2268" ht="11.25">
      <c r="A2268" s="15"/>
    </row>
    <row r="2269" ht="11.25">
      <c r="A2269" s="15"/>
    </row>
    <row r="2270" ht="11.25">
      <c r="A2270" s="15"/>
    </row>
    <row r="2271" ht="11.25">
      <c r="A2271" s="15"/>
    </row>
    <row r="2272" ht="11.25">
      <c r="A2272" s="15"/>
    </row>
    <row r="2273" ht="11.25">
      <c r="A2273" s="15"/>
    </row>
    <row r="2274" ht="11.25">
      <c r="A2274" s="15"/>
    </row>
    <row r="2275" ht="11.25">
      <c r="A2275" s="15"/>
    </row>
    <row r="2276" ht="11.25">
      <c r="A2276" s="15"/>
    </row>
    <row r="2277" ht="11.25">
      <c r="A2277" s="15"/>
    </row>
    <row r="2278" ht="11.25">
      <c r="A2278" s="15"/>
    </row>
    <row r="2279" ht="11.25">
      <c r="A2279" s="15"/>
    </row>
    <row r="2280" ht="11.25">
      <c r="A2280" s="15"/>
    </row>
    <row r="2281" ht="11.25">
      <c r="A2281" s="15"/>
    </row>
    <row r="2282" ht="11.25">
      <c r="A2282" s="15"/>
    </row>
    <row r="2283" ht="11.25">
      <c r="A2283" s="15"/>
    </row>
    <row r="2284" ht="11.25">
      <c r="A2284" s="15"/>
    </row>
    <row r="2285" ht="11.25">
      <c r="A2285" s="15"/>
    </row>
    <row r="2286" ht="11.25">
      <c r="A2286" s="15"/>
    </row>
    <row r="2287" ht="11.25">
      <c r="A2287" s="15"/>
    </row>
    <row r="2288" ht="11.25">
      <c r="A2288" s="15"/>
    </row>
    <row r="2289" ht="11.25">
      <c r="A2289" s="15"/>
    </row>
    <row r="2290" ht="11.25">
      <c r="A2290" s="15"/>
    </row>
    <row r="2291" ht="11.25">
      <c r="A2291" s="15"/>
    </row>
    <row r="2292" ht="11.25">
      <c r="A2292" s="15"/>
    </row>
    <row r="2293" ht="11.25">
      <c r="A2293" s="15"/>
    </row>
    <row r="2294" ht="11.25">
      <c r="A2294" s="15"/>
    </row>
    <row r="2295" ht="11.25">
      <c r="A2295" s="15"/>
    </row>
    <row r="2296" ht="11.25">
      <c r="A2296" s="15"/>
    </row>
    <row r="2297" ht="11.25">
      <c r="A2297" s="15"/>
    </row>
    <row r="2298" ht="11.25">
      <c r="A2298" s="15"/>
    </row>
    <row r="2299" ht="11.25">
      <c r="A2299" s="15"/>
    </row>
    <row r="2300" ht="11.25">
      <c r="A2300" s="15"/>
    </row>
    <row r="2301" ht="11.25">
      <c r="A2301" s="15"/>
    </row>
    <row r="2302" ht="11.25">
      <c r="A2302" s="15"/>
    </row>
    <row r="2303" ht="11.25">
      <c r="A2303" s="15"/>
    </row>
    <row r="2304" ht="11.25">
      <c r="A2304" s="15"/>
    </row>
    <row r="2305" ht="11.25">
      <c r="A2305" s="15"/>
    </row>
    <row r="2306" ht="11.25">
      <c r="A2306" s="15"/>
    </row>
    <row r="2307" ht="11.25">
      <c r="A2307" s="15"/>
    </row>
    <row r="2308" ht="11.25">
      <c r="A2308" s="15"/>
    </row>
    <row r="2309" ht="11.25">
      <c r="A2309" s="15"/>
    </row>
    <row r="2310" ht="11.25">
      <c r="A2310" s="15"/>
    </row>
    <row r="2311" ht="11.25">
      <c r="A2311" s="15"/>
    </row>
    <row r="2312" ht="11.25">
      <c r="A2312" s="15"/>
    </row>
    <row r="2313" ht="11.25">
      <c r="A2313" s="15"/>
    </row>
    <row r="2314" ht="11.25">
      <c r="A2314" s="15"/>
    </row>
    <row r="2315" ht="11.25">
      <c r="A2315" s="15"/>
    </row>
    <row r="2316" ht="11.25">
      <c r="A2316" s="15"/>
    </row>
    <row r="2317" ht="11.25">
      <c r="A2317" s="15"/>
    </row>
    <row r="2318" ht="11.25">
      <c r="A2318" s="15"/>
    </row>
    <row r="2319" ht="11.25">
      <c r="A2319" s="15"/>
    </row>
    <row r="2320" ht="11.25">
      <c r="A2320" s="15"/>
    </row>
    <row r="2321" ht="11.25">
      <c r="A2321" s="15"/>
    </row>
    <row r="2322" ht="11.25">
      <c r="A2322" s="15"/>
    </row>
    <row r="2323" ht="11.25">
      <c r="A2323" s="15"/>
    </row>
    <row r="2324" ht="11.25">
      <c r="A2324" s="15"/>
    </row>
    <row r="2325" ht="11.25">
      <c r="A2325" s="15"/>
    </row>
    <row r="2326" ht="11.25">
      <c r="A2326" s="15"/>
    </row>
    <row r="2327" ht="11.25">
      <c r="A2327" s="15"/>
    </row>
    <row r="2328" ht="11.25">
      <c r="A2328" s="15"/>
    </row>
    <row r="2329" ht="11.25">
      <c r="A2329" s="15"/>
    </row>
    <row r="2330" ht="11.25">
      <c r="A2330" s="15"/>
    </row>
    <row r="2331" ht="11.25">
      <c r="A2331" s="15"/>
    </row>
    <row r="2332" ht="11.25">
      <c r="A2332" s="15"/>
    </row>
    <row r="2333" ht="11.25">
      <c r="A2333" s="15"/>
    </row>
    <row r="2334" ht="11.25">
      <c r="A2334" s="15"/>
    </row>
    <row r="2335" ht="11.25">
      <c r="A2335" s="15"/>
    </row>
    <row r="2336" ht="11.25">
      <c r="A2336" s="15"/>
    </row>
    <row r="2337" ht="11.25">
      <c r="A2337" s="15"/>
    </row>
    <row r="2338" ht="11.25">
      <c r="A2338" s="15"/>
    </row>
    <row r="2339" ht="11.25">
      <c r="A2339" s="15"/>
    </row>
    <row r="2340" ht="11.25">
      <c r="A2340" s="15"/>
    </row>
    <row r="2341" ht="11.25">
      <c r="A2341" s="15"/>
    </row>
    <row r="2342" ht="11.25">
      <c r="A2342" s="15"/>
    </row>
    <row r="2343" ht="11.25">
      <c r="A2343" s="15"/>
    </row>
    <row r="2344" ht="11.25">
      <c r="A2344" s="15"/>
    </row>
    <row r="2345" ht="11.25">
      <c r="A2345" s="15"/>
    </row>
    <row r="2346" ht="11.25">
      <c r="A2346" s="15"/>
    </row>
    <row r="2347" ht="11.25">
      <c r="A2347" s="15"/>
    </row>
    <row r="2348" ht="11.25">
      <c r="A2348" s="15"/>
    </row>
    <row r="2349" ht="11.25">
      <c r="A2349" s="15"/>
    </row>
    <row r="2350" ht="11.25">
      <c r="A2350" s="15"/>
    </row>
    <row r="2351" ht="11.25">
      <c r="A2351" s="15"/>
    </row>
    <row r="2352" ht="11.25">
      <c r="A2352" s="15"/>
    </row>
    <row r="2353" ht="11.25">
      <c r="A2353" s="15"/>
    </row>
    <row r="2354" ht="11.25">
      <c r="A2354" s="15"/>
    </row>
    <row r="2355" ht="11.25">
      <c r="A2355" s="15"/>
    </row>
    <row r="2356" ht="11.25">
      <c r="A2356" s="15"/>
    </row>
    <row r="2357" ht="11.25">
      <c r="A2357" s="15"/>
    </row>
    <row r="2358" ht="11.25">
      <c r="A2358" s="15"/>
    </row>
    <row r="2359" ht="11.25">
      <c r="A2359" s="15"/>
    </row>
    <row r="2360" ht="11.25">
      <c r="A2360" s="15"/>
    </row>
    <row r="2361" ht="11.25">
      <c r="A2361" s="15"/>
    </row>
    <row r="2362" ht="11.25">
      <c r="A2362" s="15"/>
    </row>
    <row r="2363" ht="11.25">
      <c r="A2363" s="15"/>
    </row>
    <row r="2364" ht="11.25">
      <c r="A2364" s="15"/>
    </row>
    <row r="2365" ht="11.25">
      <c r="A2365" s="15"/>
    </row>
    <row r="2366" ht="11.25">
      <c r="A2366" s="15"/>
    </row>
    <row r="2367" ht="11.25">
      <c r="A2367" s="15"/>
    </row>
    <row r="2368" ht="11.25">
      <c r="A2368" s="15"/>
    </row>
    <row r="2369" ht="11.25">
      <c r="A2369" s="15"/>
    </row>
    <row r="2370" ht="11.25">
      <c r="A2370" s="15"/>
    </row>
    <row r="2371" ht="11.25">
      <c r="A2371" s="15"/>
    </row>
    <row r="2372" ht="11.25">
      <c r="A2372" s="15"/>
    </row>
    <row r="2373" ht="11.25">
      <c r="A2373" s="15"/>
    </row>
    <row r="2374" ht="11.25">
      <c r="A2374" s="15"/>
    </row>
    <row r="2375" ht="11.25">
      <c r="A2375" s="15"/>
    </row>
    <row r="2376" ht="11.25">
      <c r="A2376" s="15"/>
    </row>
    <row r="2377" ht="11.25">
      <c r="A2377" s="15"/>
    </row>
    <row r="2378" ht="11.25">
      <c r="A2378" s="15"/>
    </row>
    <row r="2379" ht="11.25">
      <c r="A2379" s="15"/>
    </row>
    <row r="2380" ht="11.25">
      <c r="A2380" s="15"/>
    </row>
    <row r="2381" ht="11.25">
      <c r="A2381" s="15"/>
    </row>
    <row r="2382" ht="11.25">
      <c r="A2382" s="15"/>
    </row>
    <row r="2383" ht="11.25">
      <c r="A2383" s="15"/>
    </row>
    <row r="2384" ht="11.25">
      <c r="A2384" s="15"/>
    </row>
    <row r="2385" ht="11.25">
      <c r="A2385" s="15"/>
    </row>
    <row r="2386" ht="11.25">
      <c r="A2386" s="15"/>
    </row>
    <row r="2387" ht="11.25">
      <c r="A2387" s="15"/>
    </row>
    <row r="2388" ht="11.25">
      <c r="A2388" s="15"/>
    </row>
    <row r="2389" ht="11.25">
      <c r="A2389" s="15"/>
    </row>
  </sheetData>
  <sheetProtection/>
  <mergeCells count="12">
    <mergeCell ref="N7:R7"/>
    <mergeCell ref="S7:W7"/>
    <mergeCell ref="A5:W5"/>
    <mergeCell ref="A1:W1"/>
    <mergeCell ref="A2:W2"/>
    <mergeCell ref="A3:W3"/>
    <mergeCell ref="A6:A8"/>
    <mergeCell ref="D6:W6"/>
    <mergeCell ref="B6:B8"/>
    <mergeCell ref="C6:C8"/>
    <mergeCell ref="D7:H7"/>
    <mergeCell ref="I7:M7"/>
  </mergeCells>
  <printOptions/>
  <pageMargins left="0.3937007874015748" right="1.1811023622047245" top="0.35433070866141736" bottom="0.4724409448818898" header="0.2362204724409449" footer="0.2362204724409449"/>
  <pageSetup horizontalDpi="300" verticalDpi="300" orientation="landscape" paperSize="5" scale="75" r:id="rId1"/>
  <rowBreaks count="13" manualBreakCount="13">
    <brk id="27" max="22" man="1"/>
    <brk id="49" max="22" man="1"/>
    <brk id="72" max="22" man="1"/>
    <brk id="96" max="22" man="1"/>
    <brk id="115" max="22" man="1"/>
    <brk id="137" max="22" man="1"/>
    <brk id="157" max="22" man="1"/>
    <brk id="179" max="22" man="1"/>
    <brk id="206" max="22" man="1"/>
    <brk id="227" max="22" man="1"/>
    <brk id="252" max="22" man="1"/>
    <brk id="273" max="22" man="1"/>
    <brk id="29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A. Osorio S.</dc:creator>
  <cp:keywords/>
  <dc:description/>
  <cp:lastModifiedBy>WinuE</cp:lastModifiedBy>
  <cp:lastPrinted>2008-07-31T19:21:50Z</cp:lastPrinted>
  <dcterms:created xsi:type="dcterms:W3CDTF">2004-04-14T02:50:32Z</dcterms:created>
  <dcterms:modified xsi:type="dcterms:W3CDTF">2008-07-31T20:37:07Z</dcterms:modified>
  <cp:category/>
  <cp:version/>
  <cp:contentType/>
  <cp:contentStatus/>
</cp:coreProperties>
</file>